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01 1 Pol" sheetId="12" r:id="rId4"/>
    <sheet name="101 2 Pol" sheetId="13" r:id="rId5"/>
    <sheet name="999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1 Pol'!$1:$7</definedName>
    <definedName name="_xlnm.Print_Titles" localSheetId="4">'101 2 Pol'!$1:$7</definedName>
    <definedName name="_xlnm.Print_Titles" localSheetId="5">'999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1 Pol'!$A$1:$Y$111</definedName>
    <definedName name="_xlnm.Print_Area" localSheetId="4">'101 2 Pol'!$A$1:$Y$34</definedName>
    <definedName name="_xlnm.Print_Area" localSheetId="5">'999 1 Pol'!$A$1:$Y$52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64"/>
  <c r="I63"/>
  <c r="I62"/>
  <c r="I61"/>
  <c r="I60"/>
  <c r="I59"/>
  <c r="G45"/>
  <c r="F45"/>
  <c r="G44"/>
  <c r="F44"/>
  <c r="G43"/>
  <c r="F43"/>
  <c r="G42"/>
  <c r="F42"/>
  <c r="G41"/>
  <c r="F41"/>
  <c r="G39"/>
  <c r="F39"/>
  <c r="G51" i="14"/>
  <c r="BA41"/>
  <c r="BA37"/>
  <c r="BA32"/>
  <c r="BA26"/>
  <c r="BA24"/>
  <c r="BA18"/>
  <c r="BA15"/>
  <c r="BA13"/>
  <c r="BA11"/>
  <c r="G9"/>
  <c r="G12"/>
  <c r="G14"/>
  <c r="G23"/>
  <c r="G25"/>
  <c r="G27"/>
  <c r="G28"/>
  <c r="G29"/>
  <c r="G8"/>
  <c r="I9"/>
  <c r="I12"/>
  <c r="I14"/>
  <c r="I23"/>
  <c r="I25"/>
  <c r="I27"/>
  <c r="I28"/>
  <c r="I29"/>
  <c r="I8"/>
  <c r="K9"/>
  <c r="K12"/>
  <c r="K14"/>
  <c r="K23"/>
  <c r="K25"/>
  <c r="K27"/>
  <c r="K28"/>
  <c r="K29"/>
  <c r="K8"/>
  <c r="M9"/>
  <c r="M12"/>
  <c r="M14"/>
  <c r="M23"/>
  <c r="M25"/>
  <c r="M27"/>
  <c r="M28"/>
  <c r="M29"/>
  <c r="M8"/>
  <c r="O9"/>
  <c r="O12"/>
  <c r="O14"/>
  <c r="O23"/>
  <c r="O25"/>
  <c r="O27"/>
  <c r="O28"/>
  <c r="O29"/>
  <c r="O8"/>
  <c r="Q9"/>
  <c r="Q12"/>
  <c r="Q14"/>
  <c r="Q23"/>
  <c r="Q25"/>
  <c r="Q27"/>
  <c r="Q28"/>
  <c r="Q29"/>
  <c r="Q8"/>
  <c r="V9"/>
  <c r="V12"/>
  <c r="V14"/>
  <c r="V23"/>
  <c r="V25"/>
  <c r="V27"/>
  <c r="V28"/>
  <c r="V29"/>
  <c r="V8"/>
  <c r="G31"/>
  <c r="G38"/>
  <c r="G39"/>
  <c r="G40"/>
  <c r="G42"/>
  <c r="G48"/>
  <c r="G30"/>
  <c r="I31"/>
  <c r="I38"/>
  <c r="I39"/>
  <c r="I40"/>
  <c r="I42"/>
  <c r="I48"/>
  <c r="I30"/>
  <c r="K31"/>
  <c r="K38"/>
  <c r="K39"/>
  <c r="K40"/>
  <c r="K42"/>
  <c r="K48"/>
  <c r="K30"/>
  <c r="M31"/>
  <c r="M38"/>
  <c r="M39"/>
  <c r="M40"/>
  <c r="M42"/>
  <c r="M48"/>
  <c r="M30"/>
  <c r="O31"/>
  <c r="O38"/>
  <c r="O39"/>
  <c r="O40"/>
  <c r="O42"/>
  <c r="O48"/>
  <c r="O30"/>
  <c r="Q31"/>
  <c r="Q38"/>
  <c r="Q39"/>
  <c r="Q40"/>
  <c r="Q42"/>
  <c r="Q48"/>
  <c r="Q30"/>
  <c r="V31"/>
  <c r="V38"/>
  <c r="V39"/>
  <c r="V40"/>
  <c r="V42"/>
  <c r="V48"/>
  <c r="V30"/>
  <c r="AE51"/>
  <c r="AF51"/>
  <c r="G33" i="13"/>
  <c r="BA23"/>
  <c r="BA21"/>
  <c r="BA17"/>
  <c r="BA14"/>
  <c r="BA10"/>
  <c r="G9"/>
  <c r="G13"/>
  <c r="G16"/>
  <c r="G20"/>
  <c r="G22"/>
  <c r="G24"/>
  <c r="G26"/>
  <c r="G29"/>
  <c r="G30"/>
  <c r="G31"/>
  <c r="G8"/>
  <c r="I9"/>
  <c r="I13"/>
  <c r="I16"/>
  <c r="I20"/>
  <c r="I22"/>
  <c r="I24"/>
  <c r="I26"/>
  <c r="I29"/>
  <c r="I30"/>
  <c r="I31"/>
  <c r="I8"/>
  <c r="K9"/>
  <c r="K13"/>
  <c r="K16"/>
  <c r="K20"/>
  <c r="K22"/>
  <c r="K24"/>
  <c r="K26"/>
  <c r="K29"/>
  <c r="K30"/>
  <c r="K31"/>
  <c r="K8"/>
  <c r="M9"/>
  <c r="M13"/>
  <c r="M16"/>
  <c r="M20"/>
  <c r="M22"/>
  <c r="M24"/>
  <c r="M26"/>
  <c r="M29"/>
  <c r="M30"/>
  <c r="M31"/>
  <c r="M8"/>
  <c r="O9"/>
  <c r="O13"/>
  <c r="O16"/>
  <c r="O20"/>
  <c r="O22"/>
  <c r="O24"/>
  <c r="O26"/>
  <c r="O29"/>
  <c r="O30"/>
  <c r="O31"/>
  <c r="O8"/>
  <c r="Q9"/>
  <c r="Q13"/>
  <c r="Q16"/>
  <c r="Q20"/>
  <c r="Q22"/>
  <c r="Q24"/>
  <c r="Q26"/>
  <c r="Q29"/>
  <c r="Q30"/>
  <c r="Q31"/>
  <c r="Q8"/>
  <c r="V9"/>
  <c r="V13"/>
  <c r="V16"/>
  <c r="V20"/>
  <c r="V22"/>
  <c r="V24"/>
  <c r="V26"/>
  <c r="V29"/>
  <c r="V30"/>
  <c r="V31"/>
  <c r="V8"/>
  <c r="AE33"/>
  <c r="AF33"/>
  <c r="G110" i="12"/>
  <c r="BA94"/>
  <c r="BA79"/>
  <c r="BA75"/>
  <c r="BA72"/>
  <c r="BA16"/>
  <c r="BA13"/>
  <c r="BA10"/>
  <c r="G9"/>
  <c r="G12"/>
  <c r="G15"/>
  <c r="G34"/>
  <c r="G37"/>
  <c r="G38"/>
  <c r="G59"/>
  <c r="G60"/>
  <c r="G63"/>
  <c r="G67"/>
  <c r="G69"/>
  <c r="G71"/>
  <c r="G74"/>
  <c r="G8"/>
  <c r="I9"/>
  <c r="I12"/>
  <c r="I15"/>
  <c r="I34"/>
  <c r="I37"/>
  <c r="I38"/>
  <c r="I59"/>
  <c r="I60"/>
  <c r="I63"/>
  <c r="I67"/>
  <c r="I69"/>
  <c r="I71"/>
  <c r="I74"/>
  <c r="I8"/>
  <c r="K9"/>
  <c r="K12"/>
  <c r="K15"/>
  <c r="K34"/>
  <c r="K37"/>
  <c r="K38"/>
  <c r="K59"/>
  <c r="K60"/>
  <c r="K63"/>
  <c r="K67"/>
  <c r="K69"/>
  <c r="K71"/>
  <c r="K74"/>
  <c r="K8"/>
  <c r="M9"/>
  <c r="M12"/>
  <c r="M15"/>
  <c r="M34"/>
  <c r="M37"/>
  <c r="M38"/>
  <c r="M59"/>
  <c r="M60"/>
  <c r="M63"/>
  <c r="M67"/>
  <c r="M69"/>
  <c r="M71"/>
  <c r="M74"/>
  <c r="M8"/>
  <c r="O9"/>
  <c r="O12"/>
  <c r="O15"/>
  <c r="O34"/>
  <c r="O37"/>
  <c r="O38"/>
  <c r="O59"/>
  <c r="O60"/>
  <c r="O63"/>
  <c r="O67"/>
  <c r="O69"/>
  <c r="O71"/>
  <c r="O74"/>
  <c r="O8"/>
  <c r="Q9"/>
  <c r="Q12"/>
  <c r="Q15"/>
  <c r="Q34"/>
  <c r="Q37"/>
  <c r="Q38"/>
  <c r="Q59"/>
  <c r="Q60"/>
  <c r="Q63"/>
  <c r="Q67"/>
  <c r="Q69"/>
  <c r="Q71"/>
  <c r="Q74"/>
  <c r="Q8"/>
  <c r="V9"/>
  <c r="V12"/>
  <c r="V15"/>
  <c r="V34"/>
  <c r="V37"/>
  <c r="V38"/>
  <c r="V59"/>
  <c r="V60"/>
  <c r="V63"/>
  <c r="V67"/>
  <c r="V69"/>
  <c r="V71"/>
  <c r="V74"/>
  <c r="V8"/>
  <c r="G78"/>
  <c r="G77"/>
  <c r="I78"/>
  <c r="I77"/>
  <c r="K78"/>
  <c r="K77"/>
  <c r="M78"/>
  <c r="M77"/>
  <c r="O78"/>
  <c r="O77"/>
  <c r="Q78"/>
  <c r="Q77"/>
  <c r="V78"/>
  <c r="V77"/>
  <c r="G82"/>
  <c r="G84"/>
  <c r="G86"/>
  <c r="G90"/>
  <c r="G93"/>
  <c r="G96"/>
  <c r="G97"/>
  <c r="G98"/>
  <c r="G100"/>
  <c r="G81"/>
  <c r="I82"/>
  <c r="I84"/>
  <c r="I86"/>
  <c r="I90"/>
  <c r="I93"/>
  <c r="I96"/>
  <c r="I97"/>
  <c r="I98"/>
  <c r="I100"/>
  <c r="I81"/>
  <c r="K82"/>
  <c r="K84"/>
  <c r="K86"/>
  <c r="K90"/>
  <c r="K93"/>
  <c r="K96"/>
  <c r="K97"/>
  <c r="K98"/>
  <c r="K100"/>
  <c r="K81"/>
  <c r="M82"/>
  <c r="M84"/>
  <c r="M86"/>
  <c r="M90"/>
  <c r="M93"/>
  <c r="M96"/>
  <c r="M97"/>
  <c r="M98"/>
  <c r="M100"/>
  <c r="M81"/>
  <c r="O82"/>
  <c r="O84"/>
  <c r="O86"/>
  <c r="O90"/>
  <c r="O93"/>
  <c r="O96"/>
  <c r="O97"/>
  <c r="O98"/>
  <c r="O100"/>
  <c r="O81"/>
  <c r="Q82"/>
  <c r="Q84"/>
  <c r="Q86"/>
  <c r="Q90"/>
  <c r="Q93"/>
  <c r="Q96"/>
  <c r="Q97"/>
  <c r="Q98"/>
  <c r="Q100"/>
  <c r="Q81"/>
  <c r="V82"/>
  <c r="V84"/>
  <c r="V86"/>
  <c r="V90"/>
  <c r="V93"/>
  <c r="V96"/>
  <c r="V97"/>
  <c r="V98"/>
  <c r="V100"/>
  <c r="V81"/>
  <c r="G102"/>
  <c r="G104"/>
  <c r="G105"/>
  <c r="G101"/>
  <c r="I102"/>
  <c r="I104"/>
  <c r="I105"/>
  <c r="I101"/>
  <c r="K102"/>
  <c r="K104"/>
  <c r="K105"/>
  <c r="K101"/>
  <c r="M102"/>
  <c r="M104"/>
  <c r="M105"/>
  <c r="M101"/>
  <c r="O102"/>
  <c r="O104"/>
  <c r="O105"/>
  <c r="O101"/>
  <c r="Q102"/>
  <c r="Q104"/>
  <c r="Q105"/>
  <c r="Q101"/>
  <c r="V102"/>
  <c r="V104"/>
  <c r="V105"/>
  <c r="V101"/>
  <c r="G107"/>
  <c r="G106"/>
  <c r="I107"/>
  <c r="I106"/>
  <c r="K107"/>
  <c r="K106"/>
  <c r="M107"/>
  <c r="M106"/>
  <c r="O107"/>
  <c r="O106"/>
  <c r="Q107"/>
  <c r="Q106"/>
  <c r="V107"/>
  <c r="V106"/>
  <c r="AE110"/>
  <c r="AF110"/>
  <c r="I20" i="1"/>
  <c r="I19"/>
  <c r="I18"/>
  <c r="I17"/>
  <c r="I16"/>
  <c r="I66"/>
  <c r="J59"/>
  <c r="J60"/>
  <c r="J61"/>
  <c r="J62"/>
  <c r="J63"/>
  <c r="J64"/>
  <c r="J65"/>
  <c r="J66"/>
  <c r="F46"/>
  <c r="G23"/>
  <c r="A23"/>
  <c r="G24"/>
  <c r="G46"/>
  <c r="G25"/>
  <c r="A25"/>
  <c r="G26"/>
  <c r="A27"/>
  <c r="G29"/>
  <c r="A29"/>
  <c r="G28"/>
  <c r="G27"/>
  <c r="A26"/>
  <c r="A24"/>
  <c r="H39"/>
  <c r="H46"/>
  <c r="I39"/>
  <c r="I46"/>
  <c r="J39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<sst xmlns="http://schemas.openxmlformats.org/spreadsheetml/2006/main" count="931" uniqueCount="345">
  <si>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</si>
  <si>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</si>
  <si>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</si>
  <si>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</si>
  <si>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</si>
  <si>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</si>
  <si>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</si>
  <si>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</si>
  <si>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</si>
  <si>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</si>
  <si>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</si>
  <si>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</si>
  <si>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</si>
  <si>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</si>
  <si>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</si>
  <si>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</si>
  <si>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</si>
  <si>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</si>
  <si>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</si>
  <si>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</si>
  <si>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</si>
  <si>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</si>
  <si>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</si>
  <si>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</si>
  <si>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</si>
  <si>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</si>
  <si>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</si>
  <si>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</si>
  <si>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</si>
  <si>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</si>
  <si>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</si>
  <si>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</si>
  <si>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</si>
  <si>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</si>
  <si>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</si>
  <si>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</si>
  <si>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</si>
  <si>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</si>
  <si>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</si>
  <si>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</si>
  <si>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</si>
  <si>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</si>
  <si>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</si>
  <si>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</si>
  <si>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24P01</t>
  </si>
  <si>
    <t>Přístupová komunikace pro pěší NMnM - Petrovice</t>
  </si>
  <si>
    <t>Stavba</t>
  </si>
  <si>
    <t>Stavební objekt</t>
  </si>
  <si>
    <t>101</t>
  </si>
  <si>
    <t>Přístupová komunikace</t>
  </si>
  <si>
    <t>1</t>
  </si>
  <si>
    <t>Komunikace</t>
  </si>
  <si>
    <t>2</t>
  </si>
  <si>
    <t>Demolice, kácení</t>
  </si>
  <si>
    <t>999</t>
  </si>
  <si>
    <t>Vedlejší a ostatní náklady</t>
  </si>
  <si>
    <t>rozpočet</t>
  </si>
  <si>
    <t>Celkem za stavbu</t>
  </si>
  <si>
    <t>CZK</t>
  </si>
  <si>
    <t>#POPS</t>
  </si>
  <si>
    <t>Popis stavby: 24P01 - Přístupová komunikace pro pěší NMnM - Petrovice</t>
  </si>
  <si>
    <t>#POPO</t>
  </si>
  <si>
    <t>Popis objektu: 101 - Přístupová komunikace</t>
  </si>
  <si>
    <t>#POPR</t>
  </si>
  <si>
    <t>Popis rozpočtu: 1 - Komunikace</t>
  </si>
  <si>
    <t>Popis rozpočtu: 2 - Demolice, kácení</t>
  </si>
  <si>
    <t>Popis objektu: 999 - Vedlejší a ostatní náklady</t>
  </si>
  <si>
    <t>Popis rozpočtu: 1 - rozpočet</t>
  </si>
  <si>
    <t>Rekapitulace dílů</t>
  </si>
  <si>
    <t>Typ dílu</t>
  </si>
  <si>
    <t>Zemní práce</t>
  </si>
  <si>
    <t>Základy a zvláštní zakládání</t>
  </si>
  <si>
    <t>5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</si>
  <si>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</si>
  <si>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</si>
  <si>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</si>
  <si>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</si>
  <si>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</si>
  <si>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</si>
  <si>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</si>
  <si>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</si>
  <si>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</si>
  <si>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</si>
  <si>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</si>
  <si>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</si>
  <si>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</si>
  <si>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</si>
  <si>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</si>
  <si>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</si>
  <si>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</si>
  <si>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</si>
  <si>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</si>
  <si>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</si>
  <si>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</si>
  <si>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</si>
  <si>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</si>
  <si>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</si>
  <si>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</si>
  <si>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</si>
  <si>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</si>
  <si>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</si>
  <si>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</si>
  <si>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</si>
  <si>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</si>
  <si>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</si>
  <si>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</si>
  <si>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</si>
  <si>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</si>
  <si>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120001101R00</t>
  </si>
  <si>
    <t>Ztížené vykopávky v horninách jakékoliv třídy</t>
  </si>
  <si>
    <t>m3</t>
  </si>
  <si>
    <t>800-1</t>
  </si>
  <si>
    <t>RTS 24/ I</t>
  </si>
  <si>
    <t>Práce</t>
  </si>
  <si>
    <t>Běžná</t>
  </si>
  <si>
    <t>POL1_</t>
  </si>
  <si>
    <t>příplatek k cenám vykopávek za ztížení vykopávky v blízkosti podzemního vedení nebo výbušnin v horninách jakékoliv třídy,</t>
  </si>
  <si>
    <t>SPI</t>
  </si>
  <si>
    <t>6*2*0,8</t>
  </si>
  <si>
    <t>VV</t>
  </si>
  <si>
    <t>121101103R00</t>
  </si>
  <si>
    <t>Sejmutí ornice s přemístěním na vzdálenost přes 100 do 250 m</t>
  </si>
  <si>
    <t>POL1_1</t>
  </si>
  <si>
    <t>nebo lesní půdy, s vodorovným přemístěním na hromady v místě upotřebení nebo na dočasné či trvalé skládky se složením</t>
  </si>
  <si>
    <t>415*3,8*0,15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</si>
  <si>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</si>
  <si>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</si>
  <si>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</si>
  <si>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>0-7 : 7*20*0,15</t>
  </si>
  <si>
    <t>7-8 : 0,8*20</t>
  </si>
  <si>
    <t>8-9 : 0,46*20</t>
  </si>
  <si>
    <t>9-10 : 0,35*20</t>
  </si>
  <si>
    <t>10-11 : 0</t>
  </si>
  <si>
    <t>11-12 : 0,3*20</t>
  </si>
  <si>
    <t>12-13 : 0,4*20</t>
  </si>
  <si>
    <t>13-14 : 0,46*20</t>
  </si>
  <si>
    <t>14-15 : 0,5*20</t>
  </si>
  <si>
    <t>15-16 : 0,77*20</t>
  </si>
  <si>
    <t>16-17 : 1*20</t>
  </si>
  <si>
    <t>17-18 : 1,5*20</t>
  </si>
  <si>
    <t>18-19 : 0,45*20</t>
  </si>
  <si>
    <t>19-20 : 0,25*20</t>
  </si>
  <si>
    <t>20-24 : 0</t>
  </si>
  <si>
    <t>25-26 : 0,56*20</t>
  </si>
  <si>
    <t>26-28 : 0,54*26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</si>
  <si>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</si>
  <si>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</si>
  <si>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</si>
  <si>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191,04</t>
  </si>
  <si>
    <t>167101102R00</t>
  </si>
  <si>
    <t>Nakládání, skládání, překládání neulehlého výkopku nakládání výkopku  přes 100 m3, z horniny 1 až 4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</si>
  <si>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</si>
  <si>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</si>
  <si>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</si>
  <si>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0-9 : 0,*20</t>
  </si>
  <si>
    <t>9-10 : 0,6*20</t>
  </si>
  <si>
    <t>11-12 : 0,27*20</t>
  </si>
  <si>
    <t>12-13 : 0,15*20</t>
  </si>
  <si>
    <t>13-14 : 0,2*20</t>
  </si>
  <si>
    <t>14-15 : 0,3*20</t>
  </si>
  <si>
    <t>15-16 : 0</t>
  </si>
  <si>
    <t>16-17 : 0,35*20</t>
  </si>
  <si>
    <t>17-18 : 1,3*20</t>
  </si>
  <si>
    <t>18-19 : 0,48*20</t>
  </si>
  <si>
    <t>19-20 : 1,2*20</t>
  </si>
  <si>
    <t>20-21 : 0,7*20</t>
  </si>
  <si>
    <t>21-22 : 0,6*20</t>
  </si>
  <si>
    <t>22-23 : 0,96*20</t>
  </si>
  <si>
    <t>23-24 : 0,4*20</t>
  </si>
  <si>
    <t>24-25 : 0,4*20</t>
  </si>
  <si>
    <t>25-26 : 0,26*20</t>
  </si>
  <si>
    <t>26-28 : 0,44*26</t>
  </si>
  <si>
    <t>171201201R00</t>
  </si>
  <si>
    <t>Uložení sypaniny na dočasnou skládku tak, že na 1 m2 plochy připadá přes 2 m3 výkopku nebo ornice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</si>
  <si>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</si>
  <si>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</si>
  <si>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</si>
  <si>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</si>
  <si>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4*3,1*20</t>
  </si>
  <si>
    <t>181201102R00</t>
  </si>
  <si>
    <t>Úprava pláně v násypech v hornině 1 až 4, se zhutněním</t>
  </si>
  <si>
    <t>vyrovnání výškových rozdílů, plochy vodorovné a plochy do sklonu 1 : 5,</t>
  </si>
  <si>
    <t>14*3,1*20</t>
  </si>
  <si>
    <t>1*3,1*20</t>
  </si>
  <si>
    <t>199000005R00</t>
  </si>
  <si>
    <t>Poplatky za skládku zeminy 1- 4, skupina 17 05 04 z Katalogu odpadů</t>
  </si>
  <si>
    <t>t</t>
  </si>
  <si>
    <t>přebytek zeminy : 16,2*1,9</t>
  </si>
  <si>
    <t>162701105R00-01</t>
  </si>
  <si>
    <t>Vodorovné přemístění výkopku z hor.1-4, na vzdálenost - počet km dle nabídky zhotovitele stavby</t>
  </si>
  <si>
    <t>Vlastní</t>
  </si>
  <si>
    <t>Indiv</t>
  </si>
  <si>
    <t>přebytek zeminy : 191,04-174,84</t>
  </si>
  <si>
    <t>181300010RAA</t>
  </si>
  <si>
    <t>Rozprostření ornice v rovině nebo svahu do 1 : 5 a osetí travou při tloušťce 150 mm, dovoz ornice ze vzdálenosti 500 m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</si>
  <si>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</si>
  <si>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</si>
  <si>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</si>
  <si>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</si>
  <si>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22*20*2</t>
  </si>
  <si>
    <t>182300010RAA</t>
  </si>
  <si>
    <t>Rozprostření ornice ve svahu nad 1 : 5 a osetí travou při tloušťce 150 mm, dovoz ornice ze vzdálenosti 500 m</t>
  </si>
  <si>
    <t>vč. urovnání ornice, naložení na skládce a vodorovným přemístěním ornice na místo rozprostření, založení trávníku osetím a dodávky travního semene.</t>
  </si>
  <si>
    <t>5*20*3,5</t>
  </si>
  <si>
    <t>215901101R00</t>
  </si>
  <si>
    <t>Zhutnění podloží z rostlé horniny 1 až 4 pod násypy z hornin soudržných do 92% PS a nesoudržných  sypkých relativní ulehlosti l(d) do 0,8</t>
  </si>
  <si>
    <t>z rostlé horniny tř.1 - 4 pod násypy z hornin soudržných do 92% PS a hornin nesoudržných sypkých relativní ulehlosti I(d) do 0,8</t>
  </si>
  <si>
    <t>3,8*546</t>
  </si>
  <si>
    <t>564831111RT4</t>
  </si>
  <si>
    <t>Podklad ze štěrkodrti s rozprostřením a zhutněním frakce 0-63 mm, tloušťka po zhutnění 100 mm</t>
  </si>
  <si>
    <t>822-1</t>
  </si>
  <si>
    <t>doplnění vrstev úsek A : 131*2,9</t>
  </si>
  <si>
    <t>564861111RT4</t>
  </si>
  <si>
    <t>Podklad ze štěrkodrti s rozprostřením a zhutněním frakce 0-63 mm, tloušťka po zhutnění 200 mm</t>
  </si>
  <si>
    <t>415*2,9</t>
  </si>
  <si>
    <t>564932111R00</t>
  </si>
  <si>
    <t>Podklad nebo kryt z mechanicky zpevněného kameniva (MZK) tloušťka po zhutnění 100 mm</t>
  </si>
  <si>
    <t>s rozprostřením a zhutněním</t>
  </si>
  <si>
    <t>2,4*546</t>
  </si>
  <si>
    <t>12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</si>
  <si>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</si>
  <si>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</si>
  <si>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</si>
  <si>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3*1*3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</si>
  <si>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</si>
  <si>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</si>
  <si>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</si>
  <si>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9*0,16*2</t>
  </si>
  <si>
    <t>597081120R00</t>
  </si>
  <si>
    <t>Svodnice ocelová pro odvedení vody světlosti 95 x 95 mm,  , pro cesty z nezpevněného kameniva</t>
  </si>
  <si>
    <t>m</t>
  </si>
  <si>
    <t>01</t>
  </si>
  <si>
    <t>Asfaltová zálivka svislých styků mezi novými povrchy vozovky a ostatními konstrukcemi a prvky, 9 m</t>
  </si>
  <si>
    <t xml:space="preserve">m     </t>
  </si>
  <si>
    <t>58380156R</t>
  </si>
  <si>
    <t>kostka dlažební žula; 15/17 cm; strojně štípaná</t>
  </si>
  <si>
    <t>SPCM</t>
  </si>
  <si>
    <t>Specifikace</t>
  </si>
  <si>
    <t>POL3_</t>
  </si>
  <si>
    <t>3*0,17*2,8</t>
  </si>
  <si>
    <t>59381102R</t>
  </si>
  <si>
    <t>panel pro komunikace železobetonový; IZD; l = 300,0 cm; š = 150,0 cm; h = 15,0 cm; užitné zatížení 6,00 kN/m2</t>
  </si>
  <si>
    <t>kus</t>
  </si>
  <si>
    <t>919735113R00</t>
  </si>
  <si>
    <t>Řezání stávajících krytů nebo podkladů živičných, hloubky přes 100 do 150 mm</t>
  </si>
  <si>
    <t>včetně spotřeby vody</t>
  </si>
  <si>
    <t>02</t>
  </si>
  <si>
    <t>Osaz.sloupku dopr.značky vč. bet.základu+Al patka, včetně dodávky sloupku a značky, dle PD</t>
  </si>
  <si>
    <t>03</t>
  </si>
  <si>
    <t>Úprava vzdušníkové šachty VAS  (úpravy stávající dlažby)</t>
  </si>
  <si>
    <t>soubor</t>
  </si>
  <si>
    <t>998222011R00</t>
  </si>
  <si>
    <t>Přesun hmot pozemních komunikací, kryt z kameniva jakékoliv délky objektu</t>
  </si>
  <si>
    <t>Přesun hmot</t>
  </si>
  <si>
    <t>POL7_</t>
  </si>
  <si>
    <t>vodorovně do 200 m</t>
  </si>
  <si>
    <t>SUM</t>
  </si>
  <si>
    <t>END</t>
  </si>
  <si>
    <t>111201101R00</t>
  </si>
  <si>
    <t>Odstranění křovin a stromů o průměru do 10 cm při celkové ploše do 1 000 m2</t>
  </si>
  <si>
    <t>s odstraněním kořenů a s případným nutným odklizením křovin a stromů na hromady na vzdálenost do 50 m nebo s naložením na dopravní prostředek, do sklonu terénu 1 : 5,</t>
  </si>
  <si>
    <t>dle povolení kácení : 55</t>
  </si>
  <si>
    <t>bez nutnosti povolení kácení : 150</t>
  </si>
  <si>
    <t>112101101R00</t>
  </si>
  <si>
    <t>Kácení stromů listnatých  o průměru kmene přes 100 do 300 mm</t>
  </si>
  <si>
    <t>s odřezáním kmene a odvětvením, včetně případného odklizení kmene a větví na oddělené hromady na vzdálenost do 50 m nebo s naložením na dopravní prostředek,</t>
  </si>
  <si>
    <t>bez nutnosti povolení kácení : 20</t>
  </si>
  <si>
    <t>112101102R00</t>
  </si>
  <si>
    <t>Kácení stromů listnatých  o průměru kmene přes 300 do 500 mm</t>
  </si>
  <si>
    <t>dle povolení kácení : 9</t>
  </si>
  <si>
    <t>bez nutnosti povolení kácení : 5</t>
  </si>
  <si>
    <t>112201102R00</t>
  </si>
  <si>
    <t>Odstranění pařezů pod úrovní terénu vykopáním  o průměru přes 300 do 500 mm</t>
  </si>
  <si>
    <t>s jejich vykopáním nebo vytrháním, s přesekáním kořenů a s případným nutným přemístěním pařezů na hromady do vzdálenosti do 50 m nebo s naložením na dopravní prostředek,</t>
  </si>
  <si>
    <t>112201103R00</t>
  </si>
  <si>
    <t>Odstranění pařezů pod úrovní terénu vykopáním  o průměru přes 500 do 700 mm</t>
  </si>
  <si>
    <t>184102124R00</t>
  </si>
  <si>
    <t xml:space="preserve">Výsadba dřevin s balem průměr přes 400 do 500 mm, na svahu přes 1:5 do 1:2,  </t>
  </si>
  <si>
    <t>823-1</t>
  </si>
  <si>
    <t>do předem vyhloubené jamky se zalitím,</t>
  </si>
  <si>
    <t>184901112R00</t>
  </si>
  <si>
    <t>Osazení kůlů osazení kůlů k dřevině s uvázáním, délka přes 2 do 3 m</t>
  </si>
  <si>
    <t>k dřevině s uvázáním</t>
  </si>
  <si>
    <t>vč. dodání kůlu a kotvících prvků</t>
  </si>
  <si>
    <t>POP</t>
  </si>
  <si>
    <t>Odvoz a likvidace větví a pařezů</t>
  </si>
  <si>
    <t>Demolice, odvoz a likvidace mobilní kůlny, foto viz PD</t>
  </si>
  <si>
    <t>02656003R</t>
  </si>
  <si>
    <t>dřevina listnatá Javor; Acer pseudoplatanus; obvod kmene 10-12 cm; s balem (textilie+pletivo)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</si>
  <si>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</si>
  <si>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</si>
  <si>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</si>
  <si>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</si>
  <si>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</si>
  <si>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</si>
  <si>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</si>
  <si>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</si>
  <si>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</si>
  <si>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</si>
  <si>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</si>
  <si>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Položka zahrnuje i náklady na zabezpečení staveniště, dále</t>
  </si>
  <si>
    <t>Zhotovitel nacení položku na základě svého POV.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</si>
  <si>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</si>
  <si>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</si>
  <si>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</si>
  <si>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</si>
  <si>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</si>
  <si>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</si>
  <si>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Koordinační činnost dodavatele v rámci stavby, včetně koordinační činnosti se subdodavateli</t>
  </si>
  <si>
    <t>soub.</t>
  </si>
  <si>
    <t>Inženýrská činnost pro uvedení celého díla do užívání, zajištění dokladů pro uvedení díla do provozu</t>
  </si>
  <si>
    <t>3</t>
  </si>
  <si>
    <t>Předání a převzetí staveniště, stavby, účast na kontrolních dnech, na kolaudačních řízeních</t>
  </si>
  <si>
    <t>005241010R</t>
  </si>
  <si>
    <t xml:space="preserve">Dokumentace skutečného provedení </t>
  </si>
  <si>
    <t>· v případě liniových staveb elaborát pro uložení věcných břemen.</t>
  </si>
  <si>
    <t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t>
  </si>
  <si>
    <t>4</t>
  </si>
  <si>
    <t>Vypracování geometrického plánu</t>
  </si>
  <si>
    <t>Zajistění bezpečného a nepřerušovaného provozu v prostoru dotčeném stavbou, průchod pěších i průjezd vozidel</t>
  </si>
  <si>
    <t>6</t>
  </si>
  <si>
    <t>Přechodné dopravní značení a zařízení</t>
  </si>
  <si>
    <t>kpl</t>
  </si>
  <si>
    <t>-zahrnuje dopravní opatření (dopravní značky a zařízení, zákazy vjezdu, vstupu), dočasné zábory a dopravní zařízení</t>
  </si>
  <si>
    <t>7</t>
  </si>
  <si>
    <t>Geodetické zaměření dokončeného díla</t>
  </si>
  <si>
    <t>Zahrnuje zaměření dokončeného díla Microstation s vyhotovením  polohopisu a výškopisu.</t>
  </si>
  <si>
    <t>-ostatní zaměření a kartografické práce potřebné pro realizaci stavby</t>
  </si>
  <si>
    <t>8</t>
  </si>
  <si>
    <t>Zkoušky a ostatní měření, všechny potřebné zkoušky a měření v rámci stavby</t>
  </si>
  <si>
    <t>min. počet statických zatěžovacích zkoušek - 6 ks</t>
  </si>
  <si>
    <t>Geodetické zaměření rohů stavby, stabilizace bodů a sestavení laviček.</t>
  </si>
  <si>
    <t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t>
  </si>
  <si>
    <t>-vnitrostaveništní komunikace, mosty do 5 m délky</t>
  </si>
  <si>
    <t>-zábory, vyřízení povolení pro zábory			-venkovní osvětlení staveniště, výkopů, manipulačních skladových ploch</t>
  </si>
  <si>
    <t>-revizní zprávy zařízení staveniště</t>
  </si>
  <si>
    <t>-čistící zóny u výjezdů ze staveniště</t>
  </si>
  <si>
    <t>-součástí je i projednání povolení</t>
  </si>
  <si>
    <t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t>
  </si>
  <si>
    <t>· projektovou dokumentaci se zakreslením všech změn odsouhlasených správcem stavby</t>
  </si>
  <si>
    <t>·dokumentaci od příslušných předepsaných zkoušek</t>
  </si>
  <si>
    <t>Koncept dokumentace skutečného provedení  bude předložen objednateli k odsouhlasení.</t>
  </si>
  <si>
    <t>-zaměření skutečného provedení</t>
  </si>
  <si>
    <t>-zaměření pro záborové plány</t>
  </si>
  <si>
    <t>-zaměření pro vecná břemena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</si>
</sst>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3" xfId="0" applyNumberFormat="1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44</v>
      </c>
      <c r="E2" s="197" t="s">
        <v>45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SUMIF(F59:F65,A16,I59:I65)+SUMIF(F59:F65,"PSU",I59:I65)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SUMIF(F59:F65,A17,I59:I65)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SUMIF(F59:F65,A18,I59:I65)</f>
        <v>0</v>
      </c>
      <c r="J18" s="189"/>
    </row>
    <row r="19" spans="1:10" ht="23.25" customHeight="1">
      <c r="A19" s="138" t="s">
        <v>77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SUMIF(F59:F65,A19,I59:I65)</f>
        <v>0</v>
      </c>
      <c r="J19" s="189"/>
    </row>
    <row r="20" spans="1:10" ht="23.25" customHeight="1">
      <c r="A20" s="138" t="s">
        <v>78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SUMIF(F59:F65,A20,I59:I65)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12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1" t="s">
        <v>23</v>
      </c>
      <c r="C28" s="112"/>
      <c r="D28" s="112"/>
      <c r="E28" s="113"/>
      <c r="F28" s="114"/>
      <c r="G28" s="217">
        <f ca="1">ZakladDPHSniVypocet+ZakladDPHZaklVypocet</f>
        <v>0</v>
      </c>
      <c r="H28" s="217"/>
      <c r="I28" s="217"/>
      <c r="J28" s="115" t="str">
        <f t="shared" ca="1" si="0"/>
        <v>CZK</v>
      </c>
    </row>
    <row r="29" spans="1:10" ht="27.75" customHeight="1" thickBot="1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8">
        <f>A27</f>
        <v>0</v>
      </c>
      <c r="H29" s="228"/>
      <c r="I29" s="228"/>
      <c r="J29" s="118" t="s">
        <v>58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46</v>
      </c>
      <c r="C39" s="180"/>
      <c r="D39" s="180"/>
      <c r="E39" s="180"/>
      <c r="F39" s="98">
        <f ca="1">'101 1 Pol'!AE110+'101 2 Pol'!AE33+'999 1 Pol'!AE51</f>
        <v>0</v>
      </c>
      <c r="G39" s="99">
        <f ca="1">'101 1 Pol'!AF110+'101 2 Pol'!AF33+'999 1 Pol'!AF51</f>
        <v>0</v>
      </c>
      <c r="H39" s="100">
        <f t="shared" ref="H39:H45" ca="1" si="1">(F39*SazbaDPH1/100)+(G39*SazbaDPH2/100)</f>
        <v>0</v>
      </c>
      <c r="I39" s="100">
        <f>F39+G39+H39</f>
        <v>0</v>
      </c>
      <c r="J39" s="101" t="str">
        <f ca="1">IF(CenaCelkemVypocet=0,"",I39/CenaCelkemVypocet*100)</f>
        <v/>
      </c>
    </row>
    <row r="40" spans="1:10" ht="25.5" customHeight="1">
      <c r="A40" s="87">
        <v>2</v>
      </c>
      <c r="B40" s="102"/>
      <c r="C40" s="181" t="s">
        <v>47</v>
      </c>
      <c r="D40" s="181"/>
      <c r="E40" s="181"/>
      <c r="F40" s="103"/>
      <c r="G40" s="104"/>
      <c r="H40" s="104">
        <f t="shared" ca="1" si="1"/>
        <v>0</v>
      </c>
      <c r="I40" s="104"/>
      <c r="J40" s="105"/>
    </row>
    <row r="41" spans="1:10" ht="25.5" customHeight="1">
      <c r="A41" s="87">
        <v>2</v>
      </c>
      <c r="B41" s="102" t="s">
        <v>48</v>
      </c>
      <c r="C41" s="181" t="s">
        <v>49</v>
      </c>
      <c r="D41" s="181"/>
      <c r="E41" s="181"/>
      <c r="F41" s="103">
        <f ca="1">'101 1 Pol'!AE110+'101 2 Pol'!AE33</f>
        <v>0</v>
      </c>
      <c r="G41" s="104">
        <f ca="1">'101 1 Pol'!AF110+'101 2 Pol'!AF33</f>
        <v>0</v>
      </c>
      <c r="H41" s="104">
        <f t="shared" ca="1" si="1"/>
        <v>0</v>
      </c>
      <c r="I41" s="104">
        <f>F41+G41+H41</f>
        <v>0</v>
      </c>
      <c r="J41" s="105" t="str">
        <f ca="1">IF(CenaCelkemVypocet=0,"",I41/CenaCelkemVypocet*100)</f>
        <v/>
      </c>
    </row>
    <row r="42" spans="1:10" ht="25.5" customHeight="1">
      <c r="A42" s="87">
        <v>3</v>
      </c>
      <c r="B42" s="106" t="s">
        <v>50</v>
      </c>
      <c r="C42" s="180" t="s">
        <v>51</v>
      </c>
      <c r="D42" s="180"/>
      <c r="E42" s="180"/>
      <c r="F42" s="107">
        <f ca="1">'101 1 Pol'!AE110</f>
        <v>0</v>
      </c>
      <c r="G42" s="100">
        <f ca="1">'101 1 Pol'!AF110</f>
        <v>0</v>
      </c>
      <c r="H42" s="100">
        <f t="shared" ca="1" si="1"/>
        <v>0</v>
      </c>
      <c r="I42" s="100">
        <f>F42+G42+H42</f>
        <v>0</v>
      </c>
      <c r="J42" s="101" t="str">
        <f ca="1">IF(CenaCelkemVypocet=0,"",I42/CenaCelkemVypocet*100)</f>
        <v/>
      </c>
    </row>
    <row r="43" spans="1:10" ht="25.5" customHeight="1">
      <c r="A43" s="87">
        <v>3</v>
      </c>
      <c r="B43" s="106" t="s">
        <v>52</v>
      </c>
      <c r="C43" s="180" t="s">
        <v>53</v>
      </c>
      <c r="D43" s="180"/>
      <c r="E43" s="180"/>
      <c r="F43" s="107">
        <f ca="1">'101 2 Pol'!AE33</f>
        <v>0</v>
      </c>
      <c r="G43" s="100">
        <f ca="1">'101 2 Pol'!AF33</f>
        <v>0</v>
      </c>
      <c r="H43" s="100">
        <f t="shared" ca="1" si="1"/>
        <v>0</v>
      </c>
      <c r="I43" s="100">
        <f>F43+G43+H43</f>
        <v>0</v>
      </c>
      <c r="J43" s="101" t="str">
        <f ca="1">IF(CenaCelkemVypocet=0,"",I43/CenaCelkemVypocet*100)</f>
        <v/>
      </c>
    </row>
    <row r="44" spans="1:10" ht="25.5" customHeight="1">
      <c r="A44" s="87">
        <v>2</v>
      </c>
      <c r="B44" s="102" t="s">
        <v>54</v>
      </c>
      <c r="C44" s="181" t="s">
        <v>55</v>
      </c>
      <c r="D44" s="181"/>
      <c r="E44" s="181"/>
      <c r="F44" s="103">
        <f ca="1">'999 1 Pol'!AE51</f>
        <v>0</v>
      </c>
      <c r="G44" s="104">
        <f ca="1">'999 1 Pol'!AF51</f>
        <v>0</v>
      </c>
      <c r="H44" s="104">
        <f t="shared" ca="1" si="1"/>
        <v>0</v>
      </c>
      <c r="I44" s="104">
        <f>F44+G44+H44</f>
        <v>0</v>
      </c>
      <c r="J44" s="105" t="str">
        <f ca="1">IF(CenaCelkemVypocet=0,"",I44/CenaCelkemVypocet*100)</f>
        <v/>
      </c>
    </row>
    <row r="45" spans="1:10" ht="25.5" customHeight="1">
      <c r="A45" s="87">
        <v>3</v>
      </c>
      <c r="B45" s="106" t="s">
        <v>50</v>
      </c>
      <c r="C45" s="180" t="s">
        <v>56</v>
      </c>
      <c r="D45" s="180"/>
      <c r="E45" s="180"/>
      <c r="F45" s="107">
        <f ca="1">'999 1 Pol'!AE51</f>
        <v>0</v>
      </c>
      <c r="G45" s="100">
        <f ca="1">'999 1 Pol'!AF51</f>
        <v>0</v>
      </c>
      <c r="H45" s="100">
        <f t="shared" ca="1" si="1"/>
        <v>0</v>
      </c>
      <c r="I45" s="100">
        <f>F45+G45+H45</f>
        <v>0</v>
      </c>
      <c r="J45" s="101" t="str">
        <f ca="1">IF(CenaCelkemVypocet=0,"",I45/CenaCelkemVypocet*100)</f>
        <v/>
      </c>
    </row>
    <row r="46" spans="1:10" ht="25.5" customHeight="1">
      <c r="A46" s="87"/>
      <c r="B46" s="182" t="s">
        <v>57</v>
      </c>
      <c r="C46" s="183"/>
      <c r="D46" s="183"/>
      <c r="E46" s="184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48" spans="1:10">
      <c r="A48" t="s">
        <v>59</v>
      </c>
      <c r="B48" t="s">
        <v>60</v>
      </c>
    </row>
    <row r="49" spans="1:10">
      <c r="A49" t="s">
        <v>61</v>
      </c>
      <c r="B49" t="s">
        <v>62</v>
      </c>
    </row>
    <row r="50" spans="1:10">
      <c r="A50" t="s">
        <v>63</v>
      </c>
      <c r="B50" t="s">
        <v>64</v>
      </c>
    </row>
    <row r="51" spans="1:10">
      <c r="A51" t="s">
        <v>63</v>
      </c>
      <c r="B51" t="s">
        <v>65</v>
      </c>
    </row>
    <row r="52" spans="1:10">
      <c r="A52" t="s">
        <v>61</v>
      </c>
      <c r="B52" t="s">
        <v>66</v>
      </c>
    </row>
    <row r="53" spans="1:10">
      <c r="A53" t="s">
        <v>63</v>
      </c>
      <c r="B53" t="s">
        <v>67</v>
      </c>
    </row>
    <row r="56" spans="1:10" ht="15.75">
      <c r="B56" s="119" t="s">
        <v>68</v>
      </c>
    </row>
    <row r="58" spans="1:10" ht="25.5" customHeight="1">
      <c r="A58" s="121"/>
      <c r="B58" s="124" t="s">
        <v>17</v>
      </c>
      <c r="C58" s="124" t="s">
        <v>5</v>
      </c>
      <c r="D58" s="125"/>
      <c r="E58" s="125"/>
      <c r="F58" s="126" t="s">
        <v>69</v>
      </c>
      <c r="G58" s="126"/>
      <c r="H58" s="126"/>
      <c r="I58" s="126" t="s">
        <v>29</v>
      </c>
      <c r="J58" s="126" t="s">
        <v>0</v>
      </c>
    </row>
    <row r="59" spans="1:10" ht="36.75" customHeight="1">
      <c r="A59" s="122"/>
      <c r="B59" s="127" t="s">
        <v>50</v>
      </c>
      <c r="C59" s="178" t="s">
        <v>70</v>
      </c>
      <c r="D59" s="179"/>
      <c r="E59" s="179"/>
      <c r="F59" s="134" t="s">
        <v>24</v>
      </c>
      <c r="G59" s="135"/>
      <c r="H59" s="135"/>
      <c r="I59" s="135">
        <f ca="1">'101 1 Pol'!G8+'101 2 Pol'!G8</f>
        <v>0</v>
      </c>
      <c r="J59" s="131" t="str">
        <f>IF(I66=0,"",I59/I66*100)</f>
        <v/>
      </c>
    </row>
    <row r="60" spans="1:10" ht="36.75" customHeight="1">
      <c r="A60" s="122"/>
      <c r="B60" s="127" t="s">
        <v>52</v>
      </c>
      <c r="C60" s="178" t="s">
        <v>71</v>
      </c>
      <c r="D60" s="179"/>
      <c r="E60" s="179"/>
      <c r="F60" s="134" t="s">
        <v>24</v>
      </c>
      <c r="G60" s="135"/>
      <c r="H60" s="135"/>
      <c r="I60" s="135">
        <f ca="1">'101 1 Pol'!G77</f>
        <v>0</v>
      </c>
      <c r="J60" s="131" t="str">
        <f>IF(I66=0,"",I60/I66*100)</f>
        <v/>
      </c>
    </row>
    <row r="61" spans="1:10" ht="36.75" customHeight="1">
      <c r="A61" s="122"/>
      <c r="B61" s="127" t="s">
        <v>72</v>
      </c>
      <c r="C61" s="178" t="s">
        <v>51</v>
      </c>
      <c r="D61" s="179"/>
      <c r="E61" s="179"/>
      <c r="F61" s="134" t="s">
        <v>24</v>
      </c>
      <c r="G61" s="135"/>
      <c r="H61" s="135"/>
      <c r="I61" s="135">
        <f ca="1">'101 1 Pol'!G81</f>
        <v>0</v>
      </c>
      <c r="J61" s="131" t="str">
        <f>IF(I66=0,"",I61/I66*100)</f>
        <v/>
      </c>
    </row>
    <row r="62" spans="1:10" ht="36.75" customHeight="1">
      <c r="A62" s="122"/>
      <c r="B62" s="127" t="s">
        <v>73</v>
      </c>
      <c r="C62" s="178" t="s">
        <v>74</v>
      </c>
      <c r="D62" s="179"/>
      <c r="E62" s="179"/>
      <c r="F62" s="134" t="s">
        <v>24</v>
      </c>
      <c r="G62" s="135"/>
      <c r="H62" s="135"/>
      <c r="I62" s="135">
        <f ca="1">'101 1 Pol'!G101</f>
        <v>0</v>
      </c>
      <c r="J62" s="131" t="str">
        <f>IF(I66=0,"",I62/I66*100)</f>
        <v/>
      </c>
    </row>
    <row r="63" spans="1:10" ht="36.75" customHeight="1">
      <c r="A63" s="122"/>
      <c r="B63" s="127" t="s">
        <v>75</v>
      </c>
      <c r="C63" s="178" t="s">
        <v>76</v>
      </c>
      <c r="D63" s="179"/>
      <c r="E63" s="179"/>
      <c r="F63" s="134" t="s">
        <v>24</v>
      </c>
      <c r="G63" s="135"/>
      <c r="H63" s="135"/>
      <c r="I63" s="135">
        <f ca="1">'101 1 Pol'!G106</f>
        <v>0</v>
      </c>
      <c r="J63" s="131" t="str">
        <f>IF(I66=0,"",I63/I66*100)</f>
        <v/>
      </c>
    </row>
    <row r="64" spans="1:10" ht="36.75" customHeight="1">
      <c r="A64" s="122"/>
      <c r="B64" s="127" t="s">
        <v>77</v>
      </c>
      <c r="C64" s="178" t="s">
        <v>27</v>
      </c>
      <c r="D64" s="179"/>
      <c r="E64" s="179"/>
      <c r="F64" s="134" t="s">
        <v>77</v>
      </c>
      <c r="G64" s="135"/>
      <c r="H64" s="135"/>
      <c r="I64" s="135">
        <f ca="1">'999 1 Pol'!G8</f>
        <v>0</v>
      </c>
      <c r="J64" s="131" t="str">
        <f>IF(I66=0,"",I64/I66*100)</f>
        <v/>
      </c>
    </row>
    <row r="65" spans="1:10" ht="36.75" customHeight="1">
      <c r="A65" s="122"/>
      <c r="B65" s="127" t="s">
        <v>78</v>
      </c>
      <c r="C65" s="178" t="s">
        <v>28</v>
      </c>
      <c r="D65" s="179"/>
      <c r="E65" s="179"/>
      <c r="F65" s="134" t="s">
        <v>78</v>
      </c>
      <c r="G65" s="135"/>
      <c r="H65" s="135"/>
      <c r="I65" s="135">
        <f ca="1">'999 1 Pol'!G30</f>
        <v>0</v>
      </c>
      <c r="J65" s="131" t="str">
        <f>IF(I66=0,"",I65/I66*100)</f>
        <v/>
      </c>
    </row>
    <row r="66" spans="1:10" ht="25.5" customHeight="1">
      <c r="A66" s="123"/>
      <c r="B66" s="128" t="s">
        <v>1</v>
      </c>
      <c r="C66" s="129"/>
      <c r="D66" s="130"/>
      <c r="E66" s="130"/>
      <c r="F66" s="136"/>
      <c r="G66" s="137"/>
      <c r="H66" s="137"/>
      <c r="I66" s="137">
        <f>SUM(I59:I65)</f>
        <v>0</v>
      </c>
      <c r="J66" s="132">
        <f>SUM(J59:J65)</f>
        <v>0</v>
      </c>
    </row>
    <row r="67" spans="1:10">
      <c r="F67" s="86"/>
      <c r="G67" s="86"/>
      <c r="H67" s="86"/>
      <c r="I67" s="86"/>
      <c r="J67" s="133"/>
    </row>
    <row r="68" spans="1:10">
      <c r="F68" s="86"/>
      <c r="G68" s="86"/>
      <c r="H68" s="86"/>
      <c r="I68" s="86"/>
      <c r="J68" s="133"/>
    </row>
    <row r="69" spans="1:10">
      <c r="F69" s="86"/>
      <c r="G69" s="86"/>
      <c r="H69" s="86"/>
      <c r="I69" s="86"/>
      <c r="J69" s="133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G20:H20"/>
    <mergeCell ref="G29:I29"/>
    <mergeCell ref="G28:I28"/>
    <mergeCell ref="D34:E34"/>
    <mergeCell ref="G34:I34"/>
    <mergeCell ref="E21:F21"/>
    <mergeCell ref="G21:H21"/>
    <mergeCell ref="D35:E35"/>
    <mergeCell ref="G24:I24"/>
    <mergeCell ref="G23:I23"/>
    <mergeCell ref="I21:J21"/>
    <mergeCell ref="E13:G13"/>
    <mergeCell ref="D5:G5"/>
    <mergeCell ref="D6:G6"/>
    <mergeCell ref="E7:G7"/>
    <mergeCell ref="G25:I25"/>
    <mergeCell ref="I19:J19"/>
    <mergeCell ref="E19:F19"/>
    <mergeCell ref="E20:F20"/>
    <mergeCell ref="I20:J20"/>
    <mergeCell ref="G19:H19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B1:J1"/>
    <mergeCell ref="G26:I26"/>
    <mergeCell ref="E4:J4"/>
    <mergeCell ref="G16:H16"/>
    <mergeCell ref="G17:H17"/>
    <mergeCell ref="E16:F16"/>
    <mergeCell ref="C43:E43"/>
    <mergeCell ref="C44:E44"/>
    <mergeCell ref="C45:E45"/>
    <mergeCell ref="B46:E46"/>
    <mergeCell ref="C39:E39"/>
    <mergeCell ref="C40:E40"/>
    <mergeCell ref="C41:E41"/>
    <mergeCell ref="C42:E42"/>
    <mergeCell ref="C63:E63"/>
    <mergeCell ref="C64:E64"/>
    <mergeCell ref="C65:E65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5" t="s">
        <v>79</v>
      </c>
      <c r="B1" s="235"/>
      <c r="C1" s="235"/>
      <c r="D1" s="235"/>
      <c r="E1" s="235"/>
      <c r="F1" s="235"/>
      <c r="G1" s="235"/>
      <c r="AG1" t="s">
        <v>80</v>
      </c>
    </row>
    <row r="2" spans="1:60" ht="24.95" customHeight="1">
      <c r="A2" s="139" t="s">
        <v>7</v>
      </c>
      <c r="B2" s="49" t="s">
        <v>44</v>
      </c>
      <c r="C2" s="236" t="s">
        <v>45</v>
      </c>
      <c r="D2" s="237"/>
      <c r="E2" s="237"/>
      <c r="F2" s="237"/>
      <c r="G2" s="238"/>
      <c r="AG2" t="s">
        <v>81</v>
      </c>
    </row>
    <row r="3" spans="1:60" ht="24.95" customHeight="1">
      <c r="A3" s="139" t="s">
        <v>8</v>
      </c>
      <c r="B3" s="49" t="s">
        <v>48</v>
      </c>
      <c r="C3" s="236" t="s">
        <v>49</v>
      </c>
      <c r="D3" s="237"/>
      <c r="E3" s="237"/>
      <c r="F3" s="237"/>
      <c r="G3" s="238"/>
      <c r="AC3" s="120" t="s">
        <v>81</v>
      </c>
      <c r="AG3" t="s">
        <v>82</v>
      </c>
    </row>
    <row r="4" spans="1:60" ht="24.95" customHeight="1">
      <c r="A4" s="140" t="s">
        <v>9</v>
      </c>
      <c r="B4" s="141" t="s">
        <v>50</v>
      </c>
      <c r="C4" s="239" t="s">
        <v>51</v>
      </c>
      <c r="D4" s="240"/>
      <c r="E4" s="240"/>
      <c r="F4" s="240"/>
      <c r="G4" s="241"/>
      <c r="AG4" t="s">
        <v>83</v>
      </c>
    </row>
    <row r="5" spans="1:60">
      <c r="D5" s="10"/>
    </row>
    <row r="6" spans="1:60" ht="38.25">
      <c r="A6" s="142" t="s">
        <v>84</v>
      </c>
      <c r="B6" s="144" t="s">
        <v>85</v>
      </c>
      <c r="C6" s="144" t="s">
        <v>86</v>
      </c>
      <c r="D6" s="143" t="s">
        <v>87</v>
      </c>
      <c r="E6" s="142" t="s">
        <v>88</v>
      </c>
      <c r="F6" s="142" t="s">
        <v>89</v>
      </c>
      <c r="G6" s="142" t="s">
        <v>29</v>
      </c>
      <c r="H6" s="145" t="s">
        <v>30</v>
      </c>
      <c r="I6" s="145" t="s">
        <v>90</v>
      </c>
      <c r="J6" s="145" t="s">
        <v>31</v>
      </c>
      <c r="K6" s="145" t="s">
        <v>91</v>
      </c>
      <c r="L6" s="145" t="s">
        <v>92</v>
      </c>
      <c r="M6" s="145" t="s">
        <v>93</v>
      </c>
      <c r="N6" s="145" t="s">
        <v>94</v>
      </c>
      <c r="O6" s="145" t="s">
        <v>95</v>
      </c>
      <c r="P6" s="145" t="s">
        <v>96</v>
      </c>
      <c r="Q6" s="145" t="s">
        <v>97</v>
      </c>
      <c r="R6" s="145" t="s">
        <v>98</v>
      </c>
      <c r="S6" s="145" t="s">
        <v>99</v>
      </c>
      <c r="T6" s="145" t="s">
        <v>100</v>
      </c>
      <c r="U6" s="145" t="s">
        <v>101</v>
      </c>
      <c r="V6" s="145" t="s">
        <v>102</v>
      </c>
      <c r="W6" s="145" t="s">
        <v>103</v>
      </c>
      <c r="X6" s="145" t="s">
        <v>104</v>
      </c>
      <c r="Y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106</v>
      </c>
      <c r="B8" s="150" t="s">
        <v>50</v>
      </c>
      <c r="C8" s="172" t="s">
        <v>70</v>
      </c>
      <c r="D8" s="160"/>
      <c r="E8" s="161"/>
      <c r="F8" s="162"/>
      <c r="G8" s="162">
        <f>SUMIF(AG9:AG76,"&lt;&gt;NOR",G9:G76)</f>
        <v>0</v>
      </c>
      <c r="H8" s="162"/>
      <c r="I8" s="162">
        <f>SUM(I9:I76)</f>
        <v>0</v>
      </c>
      <c r="J8" s="162"/>
      <c r="K8" s="162">
        <f>SUM(K9:K76)</f>
        <v>0</v>
      </c>
      <c r="L8" s="162"/>
      <c r="M8" s="162">
        <f>SUM(M9:M76)</f>
        <v>0</v>
      </c>
      <c r="N8" s="161"/>
      <c r="O8" s="161">
        <f>SUM(O9:O76)</f>
        <v>0.04</v>
      </c>
      <c r="P8" s="161"/>
      <c r="Q8" s="161">
        <f>SUM(Q9:Q76)</f>
        <v>0</v>
      </c>
      <c r="R8" s="162"/>
      <c r="S8" s="162"/>
      <c r="T8" s="163"/>
      <c r="U8" s="159"/>
      <c r="V8" s="159">
        <f>SUM(V9:V76)</f>
        <v>585.33999999999992</v>
      </c>
      <c r="W8" s="159"/>
      <c r="X8" s="159"/>
      <c r="Y8" s="159"/>
      <c r="AG8" t="s">
        <v>107</v>
      </c>
    </row>
    <row r="9" spans="1:60" outlineLevel="1">
      <c r="A9" s="164">
        <v>1</v>
      </c>
      <c r="B9" s="165" t="s">
        <v>108</v>
      </c>
      <c r="C9" s="173" t="s">
        <v>109</v>
      </c>
      <c r="D9" s="166" t="s">
        <v>110</v>
      </c>
      <c r="E9" s="167">
        <v>9.6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 t="s">
        <v>111</v>
      </c>
      <c r="S9" s="169" t="s">
        <v>112</v>
      </c>
      <c r="T9" s="170" t="s">
        <v>112</v>
      </c>
      <c r="U9" s="156">
        <v>1.55</v>
      </c>
      <c r="V9" s="156">
        <f>ROUND(E9*U9,2)</f>
        <v>14.88</v>
      </c>
      <c r="W9" s="156"/>
      <c r="X9" s="156" t="s">
        <v>113</v>
      </c>
      <c r="Y9" s="156" t="s">
        <v>114</v>
      </c>
      <c r="Z9" s="146"/>
      <c r="AA9" s="146"/>
      <c r="AB9" s="146"/>
      <c r="AC9" s="146"/>
      <c r="AD9" s="146"/>
      <c r="AE9" s="146"/>
      <c r="AF9" s="146"/>
      <c r="AG9" s="146" t="s">
        <v>115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3" t="s">
        <v>116</v>
      </c>
      <c r="D10" s="234"/>
      <c r="E10" s="234"/>
      <c r="F10" s="234"/>
      <c r="G10" s="234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1" t="str">
        <f>C10</f>
        <v>příplatek k cenám vykopávek za ztížení vykopávky v blízkosti podzemního vedení nebo výbušnin v horninách jakékoliv třídy,</v>
      </c>
      <c r="BB10" s="146"/>
      <c r="BC10" s="146"/>
      <c r="BD10" s="146"/>
      <c r="BE10" s="146"/>
      <c r="BF10" s="146"/>
      <c r="BG10" s="146"/>
      <c r="BH10" s="146"/>
    </row>
    <row r="11" spans="1:60" outlineLevel="2">
      <c r="A11" s="153"/>
      <c r="B11" s="154"/>
      <c r="C11" s="174" t="s">
        <v>118</v>
      </c>
      <c r="D11" s="157"/>
      <c r="E11" s="158">
        <v>9.6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4">
        <v>2</v>
      </c>
      <c r="B12" s="165" t="s">
        <v>120</v>
      </c>
      <c r="C12" s="173" t="s">
        <v>121</v>
      </c>
      <c r="D12" s="166" t="s">
        <v>110</v>
      </c>
      <c r="E12" s="167">
        <v>236.55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7">
        <v>0</v>
      </c>
      <c r="O12" s="167">
        <f>ROUND(E12*N12,2)</f>
        <v>0</v>
      </c>
      <c r="P12" s="167">
        <v>0</v>
      </c>
      <c r="Q12" s="167">
        <f>ROUND(E12*P12,2)</f>
        <v>0</v>
      </c>
      <c r="R12" s="169" t="s">
        <v>111</v>
      </c>
      <c r="S12" s="169" t="s">
        <v>112</v>
      </c>
      <c r="T12" s="170" t="s">
        <v>112</v>
      </c>
      <c r="U12" s="156">
        <v>1.34E-2</v>
      </c>
      <c r="V12" s="156">
        <f>ROUND(E12*U12,2)</f>
        <v>3.17</v>
      </c>
      <c r="W12" s="156"/>
      <c r="X12" s="156" t="s">
        <v>113</v>
      </c>
      <c r="Y12" s="156" t="s">
        <v>114</v>
      </c>
      <c r="Z12" s="146"/>
      <c r="AA12" s="146"/>
      <c r="AB12" s="146"/>
      <c r="AC12" s="146"/>
      <c r="AD12" s="146"/>
      <c r="AE12" s="146"/>
      <c r="AF12" s="146"/>
      <c r="AG12" s="146" t="s">
        <v>122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>
      <c r="A13" s="153"/>
      <c r="B13" s="154"/>
      <c r="C13" s="233" t="s">
        <v>123</v>
      </c>
      <c r="D13" s="234"/>
      <c r="E13" s="234"/>
      <c r="F13" s="234"/>
      <c r="G13" s="234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1" t="str">
        <f>C13</f>
        <v>nebo lesní půdy, s vodorovným přemístěním na hromady v místě upotřebení nebo na dočasné či trvalé skládky se složením</v>
      </c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74" t="s">
        <v>124</v>
      </c>
      <c r="D14" s="157"/>
      <c r="E14" s="158">
        <v>236.55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119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4">
        <v>3</v>
      </c>
      <c r="B15" s="165" t="s">
        <v>125</v>
      </c>
      <c r="C15" s="173" t="s">
        <v>126</v>
      </c>
      <c r="D15" s="166" t="s">
        <v>110</v>
      </c>
      <c r="E15" s="167">
        <v>191.04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7">
        <v>0</v>
      </c>
      <c r="O15" s="167">
        <f>ROUND(E15*N15,2)</f>
        <v>0</v>
      </c>
      <c r="P15" s="167">
        <v>0</v>
      </c>
      <c r="Q15" s="167">
        <f>ROUND(E15*P15,2)</f>
        <v>0</v>
      </c>
      <c r="R15" s="169" t="s">
        <v>111</v>
      </c>
      <c r="S15" s="169" t="s">
        <v>112</v>
      </c>
      <c r="T15" s="170" t="s">
        <v>112</v>
      </c>
      <c r="U15" s="156">
        <v>0.22</v>
      </c>
      <c r="V15" s="156">
        <f>ROUND(E15*U15,2)</f>
        <v>42.03</v>
      </c>
      <c r="W15" s="156"/>
      <c r="X15" s="156" t="s">
        <v>113</v>
      </c>
      <c r="Y15" s="156" t="s">
        <v>114</v>
      </c>
      <c r="Z15" s="146"/>
      <c r="AA15" s="146"/>
      <c r="AB15" s="146"/>
      <c r="AC15" s="146"/>
      <c r="AD15" s="146"/>
      <c r="AE15" s="146"/>
      <c r="AF15" s="146"/>
      <c r="AG15" s="146" t="s">
        <v>115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>
      <c r="A16" s="153"/>
      <c r="B16" s="154"/>
      <c r="C16" s="233" t="s">
        <v>127</v>
      </c>
      <c r="D16" s="234"/>
      <c r="E16" s="234"/>
      <c r="F16" s="234"/>
      <c r="G16" s="234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71" t="str">
        <f>C16</f>
        <v>s přemístěním výkopku v příčných profilech na vzdálenost do 15 m nebo s naložením na dopravní prostředek.</v>
      </c>
      <c r="BB16" s="146"/>
      <c r="BC16" s="146"/>
      <c r="BD16" s="146"/>
      <c r="BE16" s="146"/>
      <c r="BF16" s="146"/>
      <c r="BG16" s="146"/>
      <c r="BH16" s="146"/>
    </row>
    <row r="17" spans="1:60" outlineLevel="2">
      <c r="A17" s="153"/>
      <c r="B17" s="154"/>
      <c r="C17" s="174" t="s">
        <v>128</v>
      </c>
      <c r="D17" s="157"/>
      <c r="E17" s="158">
        <v>21</v>
      </c>
      <c r="F17" s="156"/>
      <c r="G17" s="15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119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>
      <c r="A18" s="153"/>
      <c r="B18" s="154"/>
      <c r="C18" s="174" t="s">
        <v>129</v>
      </c>
      <c r="D18" s="157"/>
      <c r="E18" s="158">
        <v>16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119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>
      <c r="A19" s="153"/>
      <c r="B19" s="154"/>
      <c r="C19" s="174" t="s">
        <v>130</v>
      </c>
      <c r="D19" s="157"/>
      <c r="E19" s="158">
        <v>9.1999999999999993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>
      <c r="A20" s="153"/>
      <c r="B20" s="154"/>
      <c r="C20" s="174" t="s">
        <v>131</v>
      </c>
      <c r="D20" s="157"/>
      <c r="E20" s="158">
        <v>7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119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>
      <c r="A21" s="153"/>
      <c r="B21" s="154"/>
      <c r="C21" s="174" t="s">
        <v>132</v>
      </c>
      <c r="D21" s="157"/>
      <c r="E21" s="158"/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119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>
      <c r="A22" s="153"/>
      <c r="B22" s="154"/>
      <c r="C22" s="174" t="s">
        <v>133</v>
      </c>
      <c r="D22" s="157"/>
      <c r="E22" s="158">
        <v>6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>
      <c r="A23" s="153"/>
      <c r="B23" s="154"/>
      <c r="C23" s="174" t="s">
        <v>134</v>
      </c>
      <c r="D23" s="157"/>
      <c r="E23" s="158">
        <v>8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>
      <c r="A24" s="153"/>
      <c r="B24" s="154"/>
      <c r="C24" s="174" t="s">
        <v>135</v>
      </c>
      <c r="D24" s="157"/>
      <c r="E24" s="158">
        <v>9.1999999999999993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119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>
      <c r="A25" s="153"/>
      <c r="B25" s="154"/>
      <c r="C25" s="174" t="s">
        <v>136</v>
      </c>
      <c r="D25" s="157"/>
      <c r="E25" s="158">
        <v>10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119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>
      <c r="A26" s="153"/>
      <c r="B26" s="154"/>
      <c r="C26" s="174" t="s">
        <v>137</v>
      </c>
      <c r="D26" s="157"/>
      <c r="E26" s="158">
        <v>15.4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119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>
      <c r="A27" s="153"/>
      <c r="B27" s="154"/>
      <c r="C27" s="174" t="s">
        <v>138</v>
      </c>
      <c r="D27" s="157"/>
      <c r="E27" s="158">
        <v>20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119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>
      <c r="A28" s="153"/>
      <c r="B28" s="154"/>
      <c r="C28" s="174" t="s">
        <v>139</v>
      </c>
      <c r="D28" s="157"/>
      <c r="E28" s="158">
        <v>30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3">
      <c r="A29" s="153"/>
      <c r="B29" s="154"/>
      <c r="C29" s="174" t="s">
        <v>140</v>
      </c>
      <c r="D29" s="157"/>
      <c r="E29" s="158">
        <v>9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119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>
      <c r="A30" s="153"/>
      <c r="B30" s="154"/>
      <c r="C30" s="174" t="s">
        <v>141</v>
      </c>
      <c r="D30" s="157"/>
      <c r="E30" s="158">
        <v>5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119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>
      <c r="A31" s="153"/>
      <c r="B31" s="154"/>
      <c r="C31" s="174" t="s">
        <v>142</v>
      </c>
      <c r="D31" s="157"/>
      <c r="E31" s="158"/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119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>
      <c r="A32" s="153"/>
      <c r="B32" s="154"/>
      <c r="C32" s="174" t="s">
        <v>143</v>
      </c>
      <c r="D32" s="157"/>
      <c r="E32" s="158">
        <v>11.2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119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>
      <c r="A33" s="153"/>
      <c r="B33" s="154"/>
      <c r="C33" s="174" t="s">
        <v>144</v>
      </c>
      <c r="D33" s="157"/>
      <c r="E33" s="158">
        <v>14.04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119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64">
        <v>4</v>
      </c>
      <c r="B34" s="165" t="s">
        <v>145</v>
      </c>
      <c r="C34" s="173" t="s">
        <v>146</v>
      </c>
      <c r="D34" s="166" t="s">
        <v>110</v>
      </c>
      <c r="E34" s="167">
        <v>191.04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7">
        <v>0</v>
      </c>
      <c r="O34" s="167">
        <f>ROUND(E34*N34,2)</f>
        <v>0</v>
      </c>
      <c r="P34" s="167">
        <v>0</v>
      </c>
      <c r="Q34" s="167">
        <f>ROUND(E34*P34,2)</f>
        <v>0</v>
      </c>
      <c r="R34" s="169" t="s">
        <v>111</v>
      </c>
      <c r="S34" s="169" t="s">
        <v>112</v>
      </c>
      <c r="T34" s="170" t="s">
        <v>112</v>
      </c>
      <c r="U34" s="156">
        <v>0.01</v>
      </c>
      <c r="V34" s="156">
        <f>ROUND(E34*U34,2)</f>
        <v>1.91</v>
      </c>
      <c r="W34" s="156"/>
      <c r="X34" s="156" t="s">
        <v>113</v>
      </c>
      <c r="Y34" s="156" t="s">
        <v>114</v>
      </c>
      <c r="Z34" s="146"/>
      <c r="AA34" s="146"/>
      <c r="AB34" s="146"/>
      <c r="AC34" s="146"/>
      <c r="AD34" s="146"/>
      <c r="AE34" s="146"/>
      <c r="AF34" s="146"/>
      <c r="AG34" s="146" t="s">
        <v>115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>
      <c r="A35" s="153"/>
      <c r="B35" s="154"/>
      <c r="C35" s="233" t="s">
        <v>147</v>
      </c>
      <c r="D35" s="234"/>
      <c r="E35" s="234"/>
      <c r="F35" s="234"/>
      <c r="G35" s="234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117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>
      <c r="A36" s="153"/>
      <c r="B36" s="154"/>
      <c r="C36" s="174" t="s">
        <v>148</v>
      </c>
      <c r="D36" s="157"/>
      <c r="E36" s="158">
        <v>191.04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119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outlineLevel="1">
      <c r="A37" s="164">
        <v>5</v>
      </c>
      <c r="B37" s="165" t="s">
        <v>149</v>
      </c>
      <c r="C37" s="173" t="s">
        <v>150</v>
      </c>
      <c r="D37" s="166" t="s">
        <v>110</v>
      </c>
      <c r="E37" s="167">
        <v>191.04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7">
        <v>0</v>
      </c>
      <c r="O37" s="167">
        <f>ROUND(E37*N37,2)</f>
        <v>0</v>
      </c>
      <c r="P37" s="167">
        <v>0</v>
      </c>
      <c r="Q37" s="167">
        <f>ROUND(E37*P37,2)</f>
        <v>0</v>
      </c>
      <c r="R37" s="169" t="s">
        <v>111</v>
      </c>
      <c r="S37" s="169" t="s">
        <v>112</v>
      </c>
      <c r="T37" s="170" t="s">
        <v>112</v>
      </c>
      <c r="U37" s="156">
        <v>0.05</v>
      </c>
      <c r="V37" s="156">
        <f>ROUND(E37*U37,2)</f>
        <v>9.5500000000000007</v>
      </c>
      <c r="W37" s="156"/>
      <c r="X37" s="156" t="s">
        <v>113</v>
      </c>
      <c r="Y37" s="156" t="s">
        <v>114</v>
      </c>
      <c r="Z37" s="146"/>
      <c r="AA37" s="146"/>
      <c r="AB37" s="146"/>
      <c r="AC37" s="146"/>
      <c r="AD37" s="146"/>
      <c r="AE37" s="146"/>
      <c r="AF37" s="146"/>
      <c r="AG37" s="146" t="s">
        <v>115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33.75" outlineLevel="1">
      <c r="A38" s="164">
        <v>6</v>
      </c>
      <c r="B38" s="165" t="s">
        <v>151</v>
      </c>
      <c r="C38" s="173" t="s">
        <v>152</v>
      </c>
      <c r="D38" s="166" t="s">
        <v>110</v>
      </c>
      <c r="E38" s="167">
        <v>174.84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9" t="s">
        <v>111</v>
      </c>
      <c r="S38" s="169" t="s">
        <v>112</v>
      </c>
      <c r="T38" s="170" t="s">
        <v>112</v>
      </c>
      <c r="U38" s="156">
        <v>0.04</v>
      </c>
      <c r="V38" s="156">
        <f>ROUND(E38*U38,2)</f>
        <v>6.99</v>
      </c>
      <c r="W38" s="156"/>
      <c r="X38" s="156" t="s">
        <v>113</v>
      </c>
      <c r="Y38" s="156" t="s">
        <v>114</v>
      </c>
      <c r="Z38" s="146"/>
      <c r="AA38" s="146"/>
      <c r="AB38" s="146"/>
      <c r="AC38" s="146"/>
      <c r="AD38" s="146"/>
      <c r="AE38" s="146"/>
      <c r="AF38" s="146"/>
      <c r="AG38" s="146" t="s">
        <v>115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>
      <c r="A39" s="153"/>
      <c r="B39" s="154"/>
      <c r="C39" s="233" t="s">
        <v>153</v>
      </c>
      <c r="D39" s="234"/>
      <c r="E39" s="234"/>
      <c r="F39" s="234"/>
      <c r="G39" s="234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117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>
      <c r="A40" s="153"/>
      <c r="B40" s="154"/>
      <c r="C40" s="174" t="s">
        <v>154</v>
      </c>
      <c r="D40" s="157"/>
      <c r="E40" s="158"/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119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>
      <c r="A41" s="153"/>
      <c r="B41" s="154"/>
      <c r="C41" s="174" t="s">
        <v>155</v>
      </c>
      <c r="D41" s="157"/>
      <c r="E41" s="158">
        <v>12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119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>
      <c r="A42" s="153"/>
      <c r="B42" s="154"/>
      <c r="C42" s="174" t="s">
        <v>132</v>
      </c>
      <c r="D42" s="157"/>
      <c r="E42" s="158"/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119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>
      <c r="A43" s="153"/>
      <c r="B43" s="154"/>
      <c r="C43" s="174" t="s">
        <v>156</v>
      </c>
      <c r="D43" s="157"/>
      <c r="E43" s="158">
        <v>5.4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>
      <c r="A44" s="153"/>
      <c r="B44" s="154"/>
      <c r="C44" s="174" t="s">
        <v>157</v>
      </c>
      <c r="D44" s="157"/>
      <c r="E44" s="158">
        <v>3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119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>
      <c r="A45" s="153"/>
      <c r="B45" s="154"/>
      <c r="C45" s="174" t="s">
        <v>158</v>
      </c>
      <c r="D45" s="157"/>
      <c r="E45" s="158">
        <v>4</v>
      </c>
      <c r="F45" s="156"/>
      <c r="G45" s="15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119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>
      <c r="A46" s="153"/>
      <c r="B46" s="154"/>
      <c r="C46" s="174" t="s">
        <v>159</v>
      </c>
      <c r="D46" s="157"/>
      <c r="E46" s="158">
        <v>6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>
      <c r="A47" s="153"/>
      <c r="B47" s="154"/>
      <c r="C47" s="174" t="s">
        <v>160</v>
      </c>
      <c r="D47" s="157"/>
      <c r="E47" s="158"/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119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>
      <c r="A48" s="153"/>
      <c r="B48" s="154"/>
      <c r="C48" s="174" t="s">
        <v>161</v>
      </c>
      <c r="D48" s="157"/>
      <c r="E48" s="158">
        <v>7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119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>
      <c r="A49" s="153"/>
      <c r="B49" s="154"/>
      <c r="C49" s="174" t="s">
        <v>162</v>
      </c>
      <c r="D49" s="157"/>
      <c r="E49" s="158">
        <v>26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119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>
      <c r="A50" s="153"/>
      <c r="B50" s="154"/>
      <c r="C50" s="174" t="s">
        <v>163</v>
      </c>
      <c r="D50" s="157"/>
      <c r="E50" s="158">
        <v>9.6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119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>
      <c r="A51" s="153"/>
      <c r="B51" s="154"/>
      <c r="C51" s="174" t="s">
        <v>164</v>
      </c>
      <c r="D51" s="157"/>
      <c r="E51" s="158">
        <v>24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119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>
      <c r="A52" s="153"/>
      <c r="B52" s="154"/>
      <c r="C52" s="174" t="s">
        <v>165</v>
      </c>
      <c r="D52" s="157"/>
      <c r="E52" s="158">
        <v>14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119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>
      <c r="A53" s="153"/>
      <c r="B53" s="154"/>
      <c r="C53" s="174" t="s">
        <v>166</v>
      </c>
      <c r="D53" s="157"/>
      <c r="E53" s="158">
        <v>12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119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>
      <c r="A54" s="153"/>
      <c r="B54" s="154"/>
      <c r="C54" s="174" t="s">
        <v>167</v>
      </c>
      <c r="D54" s="157"/>
      <c r="E54" s="158">
        <v>19.2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119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3">
      <c r="A55" s="153"/>
      <c r="B55" s="154"/>
      <c r="C55" s="174" t="s">
        <v>168</v>
      </c>
      <c r="D55" s="157"/>
      <c r="E55" s="158">
        <v>8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119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>
      <c r="A56" s="153"/>
      <c r="B56" s="154"/>
      <c r="C56" s="174" t="s">
        <v>169</v>
      </c>
      <c r="D56" s="157"/>
      <c r="E56" s="158">
        <v>8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119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>
      <c r="A57" s="153"/>
      <c r="B57" s="154"/>
      <c r="C57" s="174" t="s">
        <v>170</v>
      </c>
      <c r="D57" s="157"/>
      <c r="E57" s="158">
        <v>5.2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119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>
      <c r="A58" s="153"/>
      <c r="B58" s="154"/>
      <c r="C58" s="174" t="s">
        <v>171</v>
      </c>
      <c r="D58" s="157"/>
      <c r="E58" s="158">
        <v>11.44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119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>
      <c r="A59" s="164">
        <v>7</v>
      </c>
      <c r="B59" s="165" t="s">
        <v>172</v>
      </c>
      <c r="C59" s="173" t="s">
        <v>173</v>
      </c>
      <c r="D59" s="166" t="s">
        <v>110</v>
      </c>
      <c r="E59" s="167">
        <v>191.04</v>
      </c>
      <c r="F59" s="168"/>
      <c r="G59" s="169">
        <f>ROUND(E59*F59,2)</f>
        <v>0</v>
      </c>
      <c r="H59" s="168"/>
      <c r="I59" s="169">
        <f>ROUND(E59*H59,2)</f>
        <v>0</v>
      </c>
      <c r="J59" s="168"/>
      <c r="K59" s="169">
        <f>ROUND(E59*J59,2)</f>
        <v>0</v>
      </c>
      <c r="L59" s="169">
        <v>21</v>
      </c>
      <c r="M59" s="169">
        <f>G59*(1+L59/100)</f>
        <v>0</v>
      </c>
      <c r="N59" s="167">
        <v>0</v>
      </c>
      <c r="O59" s="167">
        <f>ROUND(E59*N59,2)</f>
        <v>0</v>
      </c>
      <c r="P59" s="167">
        <v>0</v>
      </c>
      <c r="Q59" s="167">
        <f>ROUND(E59*P59,2)</f>
        <v>0</v>
      </c>
      <c r="R59" s="169" t="s">
        <v>111</v>
      </c>
      <c r="S59" s="169" t="s">
        <v>112</v>
      </c>
      <c r="T59" s="170" t="s">
        <v>112</v>
      </c>
      <c r="U59" s="156">
        <v>0.01</v>
      </c>
      <c r="V59" s="156">
        <f>ROUND(E59*U59,2)</f>
        <v>1.91</v>
      </c>
      <c r="W59" s="156"/>
      <c r="X59" s="156" t="s">
        <v>113</v>
      </c>
      <c r="Y59" s="156" t="s">
        <v>114</v>
      </c>
      <c r="Z59" s="146"/>
      <c r="AA59" s="146"/>
      <c r="AB59" s="146"/>
      <c r="AC59" s="146"/>
      <c r="AD59" s="146"/>
      <c r="AE59" s="146"/>
      <c r="AF59" s="146"/>
      <c r="AG59" s="146" t="s">
        <v>115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64">
        <v>8</v>
      </c>
      <c r="B60" s="165" t="s">
        <v>174</v>
      </c>
      <c r="C60" s="173" t="s">
        <v>175</v>
      </c>
      <c r="D60" s="166" t="s">
        <v>176</v>
      </c>
      <c r="E60" s="167">
        <v>248</v>
      </c>
      <c r="F60" s="168"/>
      <c r="G60" s="169">
        <f>ROUND(E60*F60,2)</f>
        <v>0</v>
      </c>
      <c r="H60" s="168"/>
      <c r="I60" s="169">
        <f>ROUND(E60*H60,2)</f>
        <v>0</v>
      </c>
      <c r="J60" s="168"/>
      <c r="K60" s="169">
        <f>ROUND(E60*J60,2)</f>
        <v>0</v>
      </c>
      <c r="L60" s="169">
        <v>21</v>
      </c>
      <c r="M60" s="169">
        <f>G60*(1+L60/100)</f>
        <v>0</v>
      </c>
      <c r="N60" s="167">
        <v>0</v>
      </c>
      <c r="O60" s="167">
        <f>ROUND(E60*N60,2)</f>
        <v>0</v>
      </c>
      <c r="P60" s="167">
        <v>0</v>
      </c>
      <c r="Q60" s="167">
        <f>ROUND(E60*P60,2)</f>
        <v>0</v>
      </c>
      <c r="R60" s="169" t="s">
        <v>111</v>
      </c>
      <c r="S60" s="169" t="s">
        <v>112</v>
      </c>
      <c r="T60" s="170" t="s">
        <v>112</v>
      </c>
      <c r="U60" s="156">
        <v>0.02</v>
      </c>
      <c r="V60" s="156">
        <f>ROUND(E60*U60,2)</f>
        <v>4.96</v>
      </c>
      <c r="W60" s="156"/>
      <c r="X60" s="156" t="s">
        <v>113</v>
      </c>
      <c r="Y60" s="156" t="s">
        <v>114</v>
      </c>
      <c r="Z60" s="146"/>
      <c r="AA60" s="146"/>
      <c r="AB60" s="146"/>
      <c r="AC60" s="146"/>
      <c r="AD60" s="146"/>
      <c r="AE60" s="146"/>
      <c r="AF60" s="146"/>
      <c r="AG60" s="146" t="s">
        <v>115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>
      <c r="A61" s="153"/>
      <c r="B61" s="154"/>
      <c r="C61" s="233" t="s">
        <v>177</v>
      </c>
      <c r="D61" s="234"/>
      <c r="E61" s="234"/>
      <c r="F61" s="234"/>
      <c r="G61" s="234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117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>
      <c r="A62" s="153"/>
      <c r="B62" s="154"/>
      <c r="C62" s="174" t="s">
        <v>178</v>
      </c>
      <c r="D62" s="157"/>
      <c r="E62" s="158">
        <v>248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119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64">
        <v>9</v>
      </c>
      <c r="B63" s="165" t="s">
        <v>179</v>
      </c>
      <c r="C63" s="173" t="s">
        <v>180</v>
      </c>
      <c r="D63" s="166" t="s">
        <v>176</v>
      </c>
      <c r="E63" s="167">
        <v>930</v>
      </c>
      <c r="F63" s="168"/>
      <c r="G63" s="169">
        <f>ROUND(E63*F63,2)</f>
        <v>0</v>
      </c>
      <c r="H63" s="168"/>
      <c r="I63" s="169">
        <f>ROUND(E63*H63,2)</f>
        <v>0</v>
      </c>
      <c r="J63" s="168"/>
      <c r="K63" s="169">
        <f>ROUND(E63*J63,2)</f>
        <v>0</v>
      </c>
      <c r="L63" s="169">
        <v>21</v>
      </c>
      <c r="M63" s="169">
        <f>G63*(1+L63/100)</f>
        <v>0</v>
      </c>
      <c r="N63" s="167">
        <v>0</v>
      </c>
      <c r="O63" s="167">
        <f>ROUND(E63*N63,2)</f>
        <v>0</v>
      </c>
      <c r="P63" s="167">
        <v>0</v>
      </c>
      <c r="Q63" s="167">
        <f>ROUND(E63*P63,2)</f>
        <v>0</v>
      </c>
      <c r="R63" s="169" t="s">
        <v>111</v>
      </c>
      <c r="S63" s="169" t="s">
        <v>112</v>
      </c>
      <c r="T63" s="170" t="s">
        <v>112</v>
      </c>
      <c r="U63" s="156">
        <v>0.02</v>
      </c>
      <c r="V63" s="156">
        <f>ROUND(E63*U63,2)</f>
        <v>18.600000000000001</v>
      </c>
      <c r="W63" s="156"/>
      <c r="X63" s="156" t="s">
        <v>113</v>
      </c>
      <c r="Y63" s="156" t="s">
        <v>114</v>
      </c>
      <c r="Z63" s="146"/>
      <c r="AA63" s="146"/>
      <c r="AB63" s="146"/>
      <c r="AC63" s="146"/>
      <c r="AD63" s="146"/>
      <c r="AE63" s="146"/>
      <c r="AF63" s="146"/>
      <c r="AG63" s="146" t="s">
        <v>115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>
      <c r="A64" s="153"/>
      <c r="B64" s="154"/>
      <c r="C64" s="233" t="s">
        <v>181</v>
      </c>
      <c r="D64" s="234"/>
      <c r="E64" s="234"/>
      <c r="F64" s="234"/>
      <c r="G64" s="234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117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>
      <c r="A65" s="153"/>
      <c r="B65" s="154"/>
      <c r="C65" s="174" t="s">
        <v>182</v>
      </c>
      <c r="D65" s="157"/>
      <c r="E65" s="158">
        <v>868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119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>
      <c r="A66" s="153"/>
      <c r="B66" s="154"/>
      <c r="C66" s="174" t="s">
        <v>183</v>
      </c>
      <c r="D66" s="157"/>
      <c r="E66" s="158">
        <v>62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119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64">
        <v>10</v>
      </c>
      <c r="B67" s="165" t="s">
        <v>184</v>
      </c>
      <c r="C67" s="173" t="s">
        <v>185</v>
      </c>
      <c r="D67" s="166" t="s">
        <v>186</v>
      </c>
      <c r="E67" s="167">
        <v>30.78</v>
      </c>
      <c r="F67" s="168"/>
      <c r="G67" s="169">
        <f>ROUND(E67*F67,2)</f>
        <v>0</v>
      </c>
      <c r="H67" s="168"/>
      <c r="I67" s="169">
        <f>ROUND(E67*H67,2)</f>
        <v>0</v>
      </c>
      <c r="J67" s="168"/>
      <c r="K67" s="169">
        <f>ROUND(E67*J67,2)</f>
        <v>0</v>
      </c>
      <c r="L67" s="169">
        <v>21</v>
      </c>
      <c r="M67" s="169">
        <f>G67*(1+L67/100)</f>
        <v>0</v>
      </c>
      <c r="N67" s="167">
        <v>0</v>
      </c>
      <c r="O67" s="167">
        <f>ROUND(E67*N67,2)</f>
        <v>0</v>
      </c>
      <c r="P67" s="167">
        <v>0</v>
      </c>
      <c r="Q67" s="167">
        <f>ROUND(E67*P67,2)</f>
        <v>0</v>
      </c>
      <c r="R67" s="169" t="s">
        <v>111</v>
      </c>
      <c r="S67" s="169" t="s">
        <v>112</v>
      </c>
      <c r="T67" s="170" t="s">
        <v>112</v>
      </c>
      <c r="U67" s="156">
        <v>0</v>
      </c>
      <c r="V67" s="156">
        <f>ROUND(E67*U67,2)</f>
        <v>0</v>
      </c>
      <c r="W67" s="156"/>
      <c r="X67" s="156" t="s">
        <v>113</v>
      </c>
      <c r="Y67" s="156" t="s">
        <v>114</v>
      </c>
      <c r="Z67" s="146"/>
      <c r="AA67" s="146"/>
      <c r="AB67" s="146"/>
      <c r="AC67" s="146"/>
      <c r="AD67" s="146"/>
      <c r="AE67" s="146"/>
      <c r="AF67" s="146"/>
      <c r="AG67" s="146" t="s">
        <v>115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>
      <c r="A68" s="153"/>
      <c r="B68" s="154"/>
      <c r="C68" s="174" t="s">
        <v>187</v>
      </c>
      <c r="D68" s="157"/>
      <c r="E68" s="158">
        <v>30.78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119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>
      <c r="A69" s="164">
        <v>11</v>
      </c>
      <c r="B69" s="165" t="s">
        <v>188</v>
      </c>
      <c r="C69" s="173" t="s">
        <v>189</v>
      </c>
      <c r="D69" s="166" t="s">
        <v>110</v>
      </c>
      <c r="E69" s="167">
        <v>16.2</v>
      </c>
      <c r="F69" s="168"/>
      <c r="G69" s="169">
        <f>ROUND(E69*F69,2)</f>
        <v>0</v>
      </c>
      <c r="H69" s="168"/>
      <c r="I69" s="169">
        <f>ROUND(E69*H69,2)</f>
        <v>0</v>
      </c>
      <c r="J69" s="168"/>
      <c r="K69" s="169">
        <f>ROUND(E69*J69,2)</f>
        <v>0</v>
      </c>
      <c r="L69" s="169">
        <v>21</v>
      </c>
      <c r="M69" s="169">
        <f>G69*(1+L69/100)</f>
        <v>0</v>
      </c>
      <c r="N69" s="167">
        <v>0</v>
      </c>
      <c r="O69" s="167">
        <f>ROUND(E69*N69,2)</f>
        <v>0</v>
      </c>
      <c r="P69" s="167">
        <v>0</v>
      </c>
      <c r="Q69" s="167">
        <f>ROUND(E69*P69,2)</f>
        <v>0</v>
      </c>
      <c r="R69" s="169"/>
      <c r="S69" s="169" t="s">
        <v>190</v>
      </c>
      <c r="T69" s="170" t="s">
        <v>191</v>
      </c>
      <c r="U69" s="156">
        <v>0.01</v>
      </c>
      <c r="V69" s="156">
        <f>ROUND(E69*U69,2)</f>
        <v>0.16</v>
      </c>
      <c r="W69" s="156"/>
      <c r="X69" s="156" t="s">
        <v>113</v>
      </c>
      <c r="Y69" s="156" t="s">
        <v>114</v>
      </c>
      <c r="Z69" s="146"/>
      <c r="AA69" s="146"/>
      <c r="AB69" s="146"/>
      <c r="AC69" s="146"/>
      <c r="AD69" s="146"/>
      <c r="AE69" s="146"/>
      <c r="AF69" s="146"/>
      <c r="AG69" s="146" t="s">
        <v>115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>
      <c r="A70" s="153"/>
      <c r="B70" s="154"/>
      <c r="C70" s="174" t="s">
        <v>192</v>
      </c>
      <c r="D70" s="157"/>
      <c r="E70" s="158">
        <v>16.2</v>
      </c>
      <c r="F70" s="156"/>
      <c r="G70" s="156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119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>
      <c r="A71" s="164">
        <v>12</v>
      </c>
      <c r="B71" s="165" t="s">
        <v>193</v>
      </c>
      <c r="C71" s="173" t="s">
        <v>194</v>
      </c>
      <c r="D71" s="166" t="s">
        <v>176</v>
      </c>
      <c r="E71" s="167">
        <v>880</v>
      </c>
      <c r="F71" s="168"/>
      <c r="G71" s="169">
        <f>ROUND(E71*F71,2)</f>
        <v>0</v>
      </c>
      <c r="H71" s="168"/>
      <c r="I71" s="169">
        <f>ROUND(E71*H71,2)</f>
        <v>0</v>
      </c>
      <c r="J71" s="168"/>
      <c r="K71" s="169">
        <f>ROUND(E71*J71,2)</f>
        <v>0</v>
      </c>
      <c r="L71" s="169">
        <v>21</v>
      </c>
      <c r="M71" s="169">
        <f>G71*(1+L71/100)</f>
        <v>0</v>
      </c>
      <c r="N71" s="167">
        <v>3.0000000000000001E-5</v>
      </c>
      <c r="O71" s="167">
        <f>ROUND(E71*N71,2)</f>
        <v>0.03</v>
      </c>
      <c r="P71" s="167">
        <v>0</v>
      </c>
      <c r="Q71" s="167">
        <f>ROUND(E71*P71,2)</f>
        <v>0</v>
      </c>
      <c r="R71" s="169" t="s">
        <v>195</v>
      </c>
      <c r="S71" s="169" t="s">
        <v>112</v>
      </c>
      <c r="T71" s="170" t="s">
        <v>112</v>
      </c>
      <c r="U71" s="156">
        <v>0.39119999999999999</v>
      </c>
      <c r="V71" s="156">
        <f>ROUND(E71*U71,2)</f>
        <v>344.26</v>
      </c>
      <c r="W71" s="156"/>
      <c r="X71" s="156" t="s">
        <v>196</v>
      </c>
      <c r="Y71" s="156" t="s">
        <v>114</v>
      </c>
      <c r="Z71" s="146"/>
      <c r="AA71" s="146"/>
      <c r="AB71" s="146"/>
      <c r="AC71" s="146"/>
      <c r="AD71" s="146"/>
      <c r="AE71" s="146"/>
      <c r="AF71" s="146"/>
      <c r="AG71" s="146" t="s">
        <v>197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2">
      <c r="A72" s="153"/>
      <c r="B72" s="154"/>
      <c r="C72" s="233" t="s">
        <v>198</v>
      </c>
      <c r="D72" s="234"/>
      <c r="E72" s="234"/>
      <c r="F72" s="234"/>
      <c r="G72" s="234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117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71" t="str">
        <f>C72</f>
        <v>vč. urovnání ornice, naložení na skládce, vodorovným přemístěním ornice na místo rozprostření, založení trávníku osetím a dodávky travního semene.</v>
      </c>
      <c r="BB72" s="146"/>
      <c r="BC72" s="146"/>
      <c r="BD72" s="146"/>
      <c r="BE72" s="146"/>
      <c r="BF72" s="146"/>
      <c r="BG72" s="146"/>
      <c r="BH72" s="146"/>
    </row>
    <row r="73" spans="1:60" outlineLevel="2">
      <c r="A73" s="153"/>
      <c r="B73" s="154"/>
      <c r="C73" s="174" t="s">
        <v>199</v>
      </c>
      <c r="D73" s="157"/>
      <c r="E73" s="158">
        <v>880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119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ht="22.5" outlineLevel="1">
      <c r="A74" s="164">
        <v>13</v>
      </c>
      <c r="B74" s="165" t="s">
        <v>200</v>
      </c>
      <c r="C74" s="173" t="s">
        <v>201</v>
      </c>
      <c r="D74" s="166" t="s">
        <v>176</v>
      </c>
      <c r="E74" s="167">
        <v>350</v>
      </c>
      <c r="F74" s="168"/>
      <c r="G74" s="169">
        <f>ROUND(E74*F74,2)</f>
        <v>0</v>
      </c>
      <c r="H74" s="168"/>
      <c r="I74" s="169">
        <f>ROUND(E74*H74,2)</f>
        <v>0</v>
      </c>
      <c r="J74" s="168"/>
      <c r="K74" s="169">
        <f>ROUND(E74*J74,2)</f>
        <v>0</v>
      </c>
      <c r="L74" s="169">
        <v>21</v>
      </c>
      <c r="M74" s="169">
        <f>G74*(1+L74/100)</f>
        <v>0</v>
      </c>
      <c r="N74" s="167">
        <v>3.0000000000000001E-5</v>
      </c>
      <c r="O74" s="167">
        <f>ROUND(E74*N74,2)</f>
        <v>0.01</v>
      </c>
      <c r="P74" s="167">
        <v>0</v>
      </c>
      <c r="Q74" s="167">
        <f>ROUND(E74*P74,2)</f>
        <v>0</v>
      </c>
      <c r="R74" s="169" t="s">
        <v>195</v>
      </c>
      <c r="S74" s="169" t="s">
        <v>112</v>
      </c>
      <c r="T74" s="170" t="s">
        <v>112</v>
      </c>
      <c r="U74" s="156">
        <v>0.39119999999999999</v>
      </c>
      <c r="V74" s="156">
        <f>ROUND(E74*U74,2)</f>
        <v>136.91999999999999</v>
      </c>
      <c r="W74" s="156"/>
      <c r="X74" s="156" t="s">
        <v>196</v>
      </c>
      <c r="Y74" s="156" t="s">
        <v>114</v>
      </c>
      <c r="Z74" s="146"/>
      <c r="AA74" s="146"/>
      <c r="AB74" s="146"/>
      <c r="AC74" s="146"/>
      <c r="AD74" s="146"/>
      <c r="AE74" s="146"/>
      <c r="AF74" s="146"/>
      <c r="AG74" s="146" t="s">
        <v>197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outlineLevel="2">
      <c r="A75" s="153"/>
      <c r="B75" s="154"/>
      <c r="C75" s="233" t="s">
        <v>202</v>
      </c>
      <c r="D75" s="234"/>
      <c r="E75" s="234"/>
      <c r="F75" s="234"/>
      <c r="G75" s="234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117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71" t="str">
        <f>C75</f>
        <v>vč. urovnání ornice, naložení na skládce a vodorovným přemístěním ornice na místo rozprostření, založení trávníku osetím a dodávky travního semene.</v>
      </c>
      <c r="BB75" s="146"/>
      <c r="BC75" s="146"/>
      <c r="BD75" s="146"/>
      <c r="BE75" s="146"/>
      <c r="BF75" s="146"/>
      <c r="BG75" s="146"/>
      <c r="BH75" s="146"/>
    </row>
    <row r="76" spans="1:60" outlineLevel="2">
      <c r="A76" s="153"/>
      <c r="B76" s="154"/>
      <c r="C76" s="174" t="s">
        <v>203</v>
      </c>
      <c r="D76" s="157"/>
      <c r="E76" s="158">
        <v>350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119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>
      <c r="A77" s="149" t="s">
        <v>106</v>
      </c>
      <c r="B77" s="150" t="s">
        <v>52</v>
      </c>
      <c r="C77" s="172" t="s">
        <v>71</v>
      </c>
      <c r="D77" s="160"/>
      <c r="E77" s="161"/>
      <c r="F77" s="162"/>
      <c r="G77" s="162">
        <f>SUMIF(AG78:AG80,"&lt;&gt;NOR",G78:G80)</f>
        <v>0</v>
      </c>
      <c r="H77" s="162"/>
      <c r="I77" s="162">
        <f>SUM(I78:I80)</f>
        <v>0</v>
      </c>
      <c r="J77" s="162"/>
      <c r="K77" s="162">
        <f>SUM(K78:K80)</f>
        <v>0</v>
      </c>
      <c r="L77" s="162"/>
      <c r="M77" s="162">
        <f>SUM(M78:M80)</f>
        <v>0</v>
      </c>
      <c r="N77" s="161"/>
      <c r="O77" s="161">
        <f>SUM(O78:O80)</f>
        <v>0</v>
      </c>
      <c r="P77" s="161"/>
      <c r="Q77" s="161">
        <f>SUM(Q78:Q80)</f>
        <v>0</v>
      </c>
      <c r="R77" s="162"/>
      <c r="S77" s="162"/>
      <c r="T77" s="163"/>
      <c r="U77" s="159"/>
      <c r="V77" s="159">
        <f>SUM(V78:V80)</f>
        <v>20.75</v>
      </c>
      <c r="W77" s="159"/>
      <c r="X77" s="159"/>
      <c r="Y77" s="159"/>
      <c r="AG77" t="s">
        <v>107</v>
      </c>
    </row>
    <row r="78" spans="1:60" ht="22.5" outlineLevel="1">
      <c r="A78" s="164">
        <v>14</v>
      </c>
      <c r="B78" s="165" t="s">
        <v>204</v>
      </c>
      <c r="C78" s="173" t="s">
        <v>205</v>
      </c>
      <c r="D78" s="166" t="s">
        <v>176</v>
      </c>
      <c r="E78" s="167">
        <v>2074.8000000000002</v>
      </c>
      <c r="F78" s="168"/>
      <c r="G78" s="169">
        <f>ROUND(E78*F78,2)</f>
        <v>0</v>
      </c>
      <c r="H78" s="168"/>
      <c r="I78" s="169">
        <f>ROUND(E78*H78,2)</f>
        <v>0</v>
      </c>
      <c r="J78" s="168"/>
      <c r="K78" s="169">
        <f>ROUND(E78*J78,2)</f>
        <v>0</v>
      </c>
      <c r="L78" s="169">
        <v>21</v>
      </c>
      <c r="M78" s="169">
        <f>G78*(1+L78/100)</f>
        <v>0</v>
      </c>
      <c r="N78" s="167">
        <v>0</v>
      </c>
      <c r="O78" s="167">
        <f>ROUND(E78*N78,2)</f>
        <v>0</v>
      </c>
      <c r="P78" s="167">
        <v>0</v>
      </c>
      <c r="Q78" s="167">
        <f>ROUND(E78*P78,2)</f>
        <v>0</v>
      </c>
      <c r="R78" s="169" t="s">
        <v>111</v>
      </c>
      <c r="S78" s="169" t="s">
        <v>112</v>
      </c>
      <c r="T78" s="170" t="s">
        <v>112</v>
      </c>
      <c r="U78" s="156">
        <v>0.01</v>
      </c>
      <c r="V78" s="156">
        <f>ROUND(E78*U78,2)</f>
        <v>20.75</v>
      </c>
      <c r="W78" s="156"/>
      <c r="X78" s="156" t="s">
        <v>113</v>
      </c>
      <c r="Y78" s="156" t="s">
        <v>114</v>
      </c>
      <c r="Z78" s="146"/>
      <c r="AA78" s="146"/>
      <c r="AB78" s="146"/>
      <c r="AC78" s="146"/>
      <c r="AD78" s="146"/>
      <c r="AE78" s="146"/>
      <c r="AF78" s="146"/>
      <c r="AG78" s="146" t="s">
        <v>115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>
      <c r="A79" s="153"/>
      <c r="B79" s="154"/>
      <c r="C79" s="233" t="s">
        <v>206</v>
      </c>
      <c r="D79" s="234"/>
      <c r="E79" s="234"/>
      <c r="F79" s="234"/>
      <c r="G79" s="234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117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71" t="str">
        <f>C79</f>
        <v>z rostlé horniny tř.1 - 4 pod násypy z hornin soudržných do 92% PS a hornin nesoudržných sypkých relativní ulehlosti I(d) do 0,8</v>
      </c>
      <c r="BB79" s="146"/>
      <c r="BC79" s="146"/>
      <c r="BD79" s="146"/>
      <c r="BE79" s="146"/>
      <c r="BF79" s="146"/>
      <c r="BG79" s="146"/>
      <c r="BH79" s="146"/>
    </row>
    <row r="80" spans="1:60" outlineLevel="2">
      <c r="A80" s="153"/>
      <c r="B80" s="154"/>
      <c r="C80" s="174" t="s">
        <v>207</v>
      </c>
      <c r="D80" s="157"/>
      <c r="E80" s="158">
        <v>2074.8000000000002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119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>
      <c r="A81" s="149" t="s">
        <v>106</v>
      </c>
      <c r="B81" s="150" t="s">
        <v>72</v>
      </c>
      <c r="C81" s="172" t="s">
        <v>51</v>
      </c>
      <c r="D81" s="160"/>
      <c r="E81" s="161"/>
      <c r="F81" s="162"/>
      <c r="G81" s="162">
        <f>SUMIF(AG82:AG100,"&lt;&gt;NOR",G82:G100)</f>
        <v>0</v>
      </c>
      <c r="H81" s="162"/>
      <c r="I81" s="162">
        <f>SUM(I82:I100)</f>
        <v>0</v>
      </c>
      <c r="J81" s="162"/>
      <c r="K81" s="162">
        <f>SUM(K82:K100)</f>
        <v>0</v>
      </c>
      <c r="L81" s="162"/>
      <c r="M81" s="162">
        <f>SUM(M82:M100)</f>
        <v>0</v>
      </c>
      <c r="N81" s="161"/>
      <c r="O81" s="161">
        <f>SUM(O82:O100)</f>
        <v>981.77999999999986</v>
      </c>
      <c r="P81" s="161"/>
      <c r="Q81" s="161">
        <f>SUM(Q82:Q100)</f>
        <v>0</v>
      </c>
      <c r="R81" s="162"/>
      <c r="S81" s="162"/>
      <c r="T81" s="163"/>
      <c r="U81" s="159"/>
      <c r="V81" s="159">
        <f>SUM(V82:V100)</f>
        <v>85.780000000000015</v>
      </c>
      <c r="W81" s="159"/>
      <c r="X81" s="159"/>
      <c r="Y81" s="159"/>
      <c r="AG81" t="s">
        <v>107</v>
      </c>
    </row>
    <row r="82" spans="1:60" ht="22.5" outlineLevel="1">
      <c r="A82" s="164">
        <v>15</v>
      </c>
      <c r="B82" s="165" t="s">
        <v>208</v>
      </c>
      <c r="C82" s="173" t="s">
        <v>209</v>
      </c>
      <c r="D82" s="166" t="s">
        <v>176</v>
      </c>
      <c r="E82" s="167">
        <v>379.9</v>
      </c>
      <c r="F82" s="168"/>
      <c r="G82" s="169">
        <f>ROUND(E82*F82,2)</f>
        <v>0</v>
      </c>
      <c r="H82" s="168"/>
      <c r="I82" s="169">
        <f>ROUND(E82*H82,2)</f>
        <v>0</v>
      </c>
      <c r="J82" s="168"/>
      <c r="K82" s="169">
        <f>ROUND(E82*J82,2)</f>
        <v>0</v>
      </c>
      <c r="L82" s="169">
        <v>21</v>
      </c>
      <c r="M82" s="169">
        <f>G82*(1+L82/100)</f>
        <v>0</v>
      </c>
      <c r="N82" s="167">
        <v>0.23</v>
      </c>
      <c r="O82" s="167">
        <f>ROUND(E82*N82,2)</f>
        <v>87.38</v>
      </c>
      <c r="P82" s="167">
        <v>0</v>
      </c>
      <c r="Q82" s="167">
        <f>ROUND(E82*P82,2)</f>
        <v>0</v>
      </c>
      <c r="R82" s="169" t="s">
        <v>210</v>
      </c>
      <c r="S82" s="169" t="s">
        <v>112</v>
      </c>
      <c r="T82" s="170" t="s">
        <v>112</v>
      </c>
      <c r="U82" s="156">
        <v>2.3E-2</v>
      </c>
      <c r="V82" s="156">
        <f>ROUND(E82*U82,2)</f>
        <v>8.74</v>
      </c>
      <c r="W82" s="156"/>
      <c r="X82" s="156" t="s">
        <v>113</v>
      </c>
      <c r="Y82" s="156" t="s">
        <v>114</v>
      </c>
      <c r="Z82" s="146"/>
      <c r="AA82" s="146"/>
      <c r="AB82" s="146"/>
      <c r="AC82" s="146"/>
      <c r="AD82" s="146"/>
      <c r="AE82" s="146"/>
      <c r="AF82" s="146"/>
      <c r="AG82" s="146" t="s">
        <v>115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>
      <c r="A83" s="153"/>
      <c r="B83" s="154"/>
      <c r="C83" s="174" t="s">
        <v>211</v>
      </c>
      <c r="D83" s="157"/>
      <c r="E83" s="158">
        <v>379.9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119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2.5" outlineLevel="1">
      <c r="A84" s="164">
        <v>16</v>
      </c>
      <c r="B84" s="165" t="s">
        <v>212</v>
      </c>
      <c r="C84" s="173" t="s">
        <v>213</v>
      </c>
      <c r="D84" s="166" t="s">
        <v>176</v>
      </c>
      <c r="E84" s="167">
        <v>1203.5</v>
      </c>
      <c r="F84" s="168"/>
      <c r="G84" s="169">
        <f>ROUND(E84*F84,2)</f>
        <v>0</v>
      </c>
      <c r="H84" s="168"/>
      <c r="I84" s="169">
        <f>ROUND(E84*H84,2)</f>
        <v>0</v>
      </c>
      <c r="J84" s="168"/>
      <c r="K84" s="169">
        <f>ROUND(E84*J84,2)</f>
        <v>0</v>
      </c>
      <c r="L84" s="169">
        <v>21</v>
      </c>
      <c r="M84" s="169">
        <f>G84*(1+L84/100)</f>
        <v>0</v>
      </c>
      <c r="N84" s="167">
        <v>0.46</v>
      </c>
      <c r="O84" s="167">
        <f>ROUND(E84*N84,2)</f>
        <v>553.61</v>
      </c>
      <c r="P84" s="167">
        <v>0</v>
      </c>
      <c r="Q84" s="167">
        <f>ROUND(E84*P84,2)</f>
        <v>0</v>
      </c>
      <c r="R84" s="169" t="s">
        <v>210</v>
      </c>
      <c r="S84" s="169" t="s">
        <v>112</v>
      </c>
      <c r="T84" s="170" t="s">
        <v>112</v>
      </c>
      <c r="U84" s="156">
        <v>2.9000000000000001E-2</v>
      </c>
      <c r="V84" s="156">
        <f>ROUND(E84*U84,2)</f>
        <v>34.9</v>
      </c>
      <c r="W84" s="156"/>
      <c r="X84" s="156" t="s">
        <v>113</v>
      </c>
      <c r="Y84" s="156" t="s">
        <v>114</v>
      </c>
      <c r="Z84" s="146"/>
      <c r="AA84" s="146"/>
      <c r="AB84" s="146"/>
      <c r="AC84" s="146"/>
      <c r="AD84" s="146"/>
      <c r="AE84" s="146"/>
      <c r="AF84" s="146"/>
      <c r="AG84" s="146" t="s">
        <v>115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>
      <c r="A85" s="153"/>
      <c r="B85" s="154"/>
      <c r="C85" s="174" t="s">
        <v>214</v>
      </c>
      <c r="D85" s="157"/>
      <c r="E85" s="158">
        <v>1203.5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119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22.5" outlineLevel="1">
      <c r="A86" s="164">
        <v>17</v>
      </c>
      <c r="B86" s="165" t="s">
        <v>215</v>
      </c>
      <c r="C86" s="173" t="s">
        <v>216</v>
      </c>
      <c r="D86" s="166" t="s">
        <v>176</v>
      </c>
      <c r="E86" s="167">
        <v>1322.4</v>
      </c>
      <c r="F86" s="168"/>
      <c r="G86" s="169">
        <f>ROUND(E86*F86,2)</f>
        <v>0</v>
      </c>
      <c r="H86" s="168"/>
      <c r="I86" s="169">
        <f>ROUND(E86*H86,2)</f>
        <v>0</v>
      </c>
      <c r="J86" s="168"/>
      <c r="K86" s="169">
        <f>ROUND(E86*J86,2)</f>
        <v>0</v>
      </c>
      <c r="L86" s="169">
        <v>21</v>
      </c>
      <c r="M86" s="169">
        <f>G86*(1+L86/100)</f>
        <v>0</v>
      </c>
      <c r="N86" s="167">
        <v>0.25094</v>
      </c>
      <c r="O86" s="167">
        <f>ROUND(E86*N86,2)</f>
        <v>331.84</v>
      </c>
      <c r="P86" s="167">
        <v>0</v>
      </c>
      <c r="Q86" s="167">
        <f>ROUND(E86*P86,2)</f>
        <v>0</v>
      </c>
      <c r="R86" s="169" t="s">
        <v>210</v>
      </c>
      <c r="S86" s="169" t="s">
        <v>112</v>
      </c>
      <c r="T86" s="170" t="s">
        <v>112</v>
      </c>
      <c r="U86" s="156">
        <v>2.5999999999999999E-2</v>
      </c>
      <c r="V86" s="156">
        <f>ROUND(E86*U86,2)</f>
        <v>34.380000000000003</v>
      </c>
      <c r="W86" s="156"/>
      <c r="X86" s="156" t="s">
        <v>113</v>
      </c>
      <c r="Y86" s="156" t="s">
        <v>114</v>
      </c>
      <c r="Z86" s="146"/>
      <c r="AA86" s="146"/>
      <c r="AB86" s="146"/>
      <c r="AC86" s="146"/>
      <c r="AD86" s="146"/>
      <c r="AE86" s="146"/>
      <c r="AF86" s="146"/>
      <c r="AG86" s="146" t="s">
        <v>115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>
      <c r="A87" s="153"/>
      <c r="B87" s="154"/>
      <c r="C87" s="233" t="s">
        <v>217</v>
      </c>
      <c r="D87" s="234"/>
      <c r="E87" s="234"/>
      <c r="F87" s="234"/>
      <c r="G87" s="234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117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>
      <c r="A88" s="153"/>
      <c r="B88" s="154"/>
      <c r="C88" s="174" t="s">
        <v>218</v>
      </c>
      <c r="D88" s="157"/>
      <c r="E88" s="158">
        <v>1310.4000000000001</v>
      </c>
      <c r="F88" s="156"/>
      <c r="G88" s="156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119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>
      <c r="A89" s="153"/>
      <c r="B89" s="154"/>
      <c r="C89" s="174" t="s">
        <v>219</v>
      </c>
      <c r="D89" s="157"/>
      <c r="E89" s="158">
        <v>12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119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4">
        <v>18</v>
      </c>
      <c r="B90" s="165" t="s">
        <v>220</v>
      </c>
      <c r="C90" s="173" t="s">
        <v>221</v>
      </c>
      <c r="D90" s="166" t="s">
        <v>176</v>
      </c>
      <c r="E90" s="167">
        <v>9</v>
      </c>
      <c r="F90" s="168"/>
      <c r="G90" s="169">
        <f>ROUND(E90*F90,2)</f>
        <v>0</v>
      </c>
      <c r="H90" s="168"/>
      <c r="I90" s="169">
        <f>ROUND(E90*H90,2)</f>
        <v>0</v>
      </c>
      <c r="J90" s="168"/>
      <c r="K90" s="169">
        <f>ROUND(E90*J90,2)</f>
        <v>0</v>
      </c>
      <c r="L90" s="169">
        <v>21</v>
      </c>
      <c r="M90" s="169">
        <f>G90*(1+L90/100)</f>
        <v>0</v>
      </c>
      <c r="N90" s="167">
        <v>8.3500000000000005E-2</v>
      </c>
      <c r="O90" s="167">
        <f>ROUND(E90*N90,2)</f>
        <v>0.75</v>
      </c>
      <c r="P90" s="167">
        <v>0</v>
      </c>
      <c r="Q90" s="167">
        <f>ROUND(E90*P90,2)</f>
        <v>0</v>
      </c>
      <c r="R90" s="169" t="s">
        <v>210</v>
      </c>
      <c r="S90" s="169" t="s">
        <v>112</v>
      </c>
      <c r="T90" s="170" t="s">
        <v>191</v>
      </c>
      <c r="U90" s="156">
        <v>0.25</v>
      </c>
      <c r="V90" s="156">
        <f>ROUND(E90*U90,2)</f>
        <v>2.25</v>
      </c>
      <c r="W90" s="156"/>
      <c r="X90" s="156" t="s">
        <v>113</v>
      </c>
      <c r="Y90" s="156" t="s">
        <v>114</v>
      </c>
      <c r="Z90" s="146"/>
      <c r="AA90" s="146"/>
      <c r="AB90" s="146"/>
      <c r="AC90" s="146"/>
      <c r="AD90" s="146"/>
      <c r="AE90" s="146"/>
      <c r="AF90" s="146"/>
      <c r="AG90" s="146" t="s">
        <v>115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>
      <c r="A91" s="153"/>
      <c r="B91" s="154"/>
      <c r="C91" s="233" t="s">
        <v>222</v>
      </c>
      <c r="D91" s="234"/>
      <c r="E91" s="234"/>
      <c r="F91" s="234"/>
      <c r="G91" s="234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117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>
      <c r="A92" s="153"/>
      <c r="B92" s="154"/>
      <c r="C92" s="174" t="s">
        <v>223</v>
      </c>
      <c r="D92" s="157"/>
      <c r="E92" s="158">
        <v>9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119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4">
        <v>19</v>
      </c>
      <c r="B93" s="165" t="s">
        <v>224</v>
      </c>
      <c r="C93" s="173" t="s">
        <v>225</v>
      </c>
      <c r="D93" s="166" t="s">
        <v>176</v>
      </c>
      <c r="E93" s="167">
        <v>2.88</v>
      </c>
      <c r="F93" s="168"/>
      <c r="G93" s="169">
        <f>ROUND(E93*F93,2)</f>
        <v>0</v>
      </c>
      <c r="H93" s="168"/>
      <c r="I93" s="169">
        <f>ROUND(E93*H93,2)</f>
        <v>0</v>
      </c>
      <c r="J93" s="168"/>
      <c r="K93" s="169">
        <f>ROUND(E93*J93,2)</f>
        <v>0</v>
      </c>
      <c r="L93" s="169">
        <v>21</v>
      </c>
      <c r="M93" s="169">
        <f>G93*(1+L93/100)</f>
        <v>0</v>
      </c>
      <c r="N93" s="167">
        <v>0.31387999999999999</v>
      </c>
      <c r="O93" s="167">
        <f>ROUND(E93*N93,2)</f>
        <v>0.9</v>
      </c>
      <c r="P93" s="167">
        <v>0</v>
      </c>
      <c r="Q93" s="167">
        <f>ROUND(E93*P93,2)</f>
        <v>0</v>
      </c>
      <c r="R93" s="169" t="s">
        <v>210</v>
      </c>
      <c r="S93" s="169" t="s">
        <v>112</v>
      </c>
      <c r="T93" s="170" t="s">
        <v>112</v>
      </c>
      <c r="U93" s="156">
        <v>1.1439999999999999</v>
      </c>
      <c r="V93" s="156">
        <f>ROUND(E93*U93,2)</f>
        <v>3.29</v>
      </c>
      <c r="W93" s="156"/>
      <c r="X93" s="156" t="s">
        <v>113</v>
      </c>
      <c r="Y93" s="156" t="s">
        <v>114</v>
      </c>
      <c r="Z93" s="146"/>
      <c r="AA93" s="146"/>
      <c r="AB93" s="146"/>
      <c r="AC93" s="146"/>
      <c r="AD93" s="146"/>
      <c r="AE93" s="146"/>
      <c r="AF93" s="146"/>
      <c r="AG93" s="146" t="s">
        <v>122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>
      <c r="A94" s="153"/>
      <c r="B94" s="154"/>
      <c r="C94" s="233" t="s">
        <v>226</v>
      </c>
      <c r="D94" s="234"/>
      <c r="E94" s="234"/>
      <c r="F94" s="234"/>
      <c r="G94" s="234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117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71" t="str">
        <f>C94</f>
        <v>s provedením lože do 50 mm, s vyplněním spár, s dvojím beraněním a se smetením přebytečného materiálu na krajnici</v>
      </c>
      <c r="BB94" s="146"/>
      <c r="BC94" s="146"/>
      <c r="BD94" s="146"/>
      <c r="BE94" s="146"/>
      <c r="BF94" s="146"/>
      <c r="BG94" s="146"/>
      <c r="BH94" s="146"/>
    </row>
    <row r="95" spans="1:60" outlineLevel="2">
      <c r="A95" s="153"/>
      <c r="B95" s="154"/>
      <c r="C95" s="174" t="s">
        <v>227</v>
      </c>
      <c r="D95" s="157"/>
      <c r="E95" s="158">
        <v>2.88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119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outlineLevel="1">
      <c r="A96" s="164">
        <v>20</v>
      </c>
      <c r="B96" s="165" t="s">
        <v>228</v>
      </c>
      <c r="C96" s="173" t="s">
        <v>229</v>
      </c>
      <c r="D96" s="166" t="s">
        <v>230</v>
      </c>
      <c r="E96" s="167">
        <v>6</v>
      </c>
      <c r="F96" s="168"/>
      <c r="G96" s="169">
        <f>ROUND(E96*F96,2)</f>
        <v>0</v>
      </c>
      <c r="H96" s="168"/>
      <c r="I96" s="169">
        <f>ROUND(E96*H96,2)</f>
        <v>0</v>
      </c>
      <c r="J96" s="168"/>
      <c r="K96" s="169">
        <f>ROUND(E96*J96,2)</f>
        <v>0</v>
      </c>
      <c r="L96" s="169">
        <v>21</v>
      </c>
      <c r="M96" s="169">
        <f>G96*(1+L96/100)</f>
        <v>0</v>
      </c>
      <c r="N96" s="167">
        <v>0.41499999999999998</v>
      </c>
      <c r="O96" s="167">
        <f>ROUND(E96*N96,2)</f>
        <v>2.4900000000000002</v>
      </c>
      <c r="P96" s="167">
        <v>0</v>
      </c>
      <c r="Q96" s="167">
        <f>ROUND(E96*P96,2)</f>
        <v>0</v>
      </c>
      <c r="R96" s="169" t="s">
        <v>210</v>
      </c>
      <c r="S96" s="169" t="s">
        <v>112</v>
      </c>
      <c r="T96" s="170" t="s">
        <v>112</v>
      </c>
      <c r="U96" s="156">
        <v>0.37</v>
      </c>
      <c r="V96" s="156">
        <f>ROUND(E96*U96,2)</f>
        <v>2.2200000000000002</v>
      </c>
      <c r="W96" s="156"/>
      <c r="X96" s="156" t="s">
        <v>113</v>
      </c>
      <c r="Y96" s="156" t="s">
        <v>114</v>
      </c>
      <c r="Z96" s="146"/>
      <c r="AA96" s="146"/>
      <c r="AB96" s="146"/>
      <c r="AC96" s="146"/>
      <c r="AD96" s="146"/>
      <c r="AE96" s="146"/>
      <c r="AF96" s="146"/>
      <c r="AG96" s="146" t="s">
        <v>115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22.5" outlineLevel="1">
      <c r="A97" s="164">
        <v>21</v>
      </c>
      <c r="B97" s="165" t="s">
        <v>231</v>
      </c>
      <c r="C97" s="173" t="s">
        <v>232</v>
      </c>
      <c r="D97" s="166" t="s">
        <v>233</v>
      </c>
      <c r="E97" s="167">
        <v>9</v>
      </c>
      <c r="F97" s="168"/>
      <c r="G97" s="169">
        <f>ROUND(E97*F97,2)</f>
        <v>0</v>
      </c>
      <c r="H97" s="168"/>
      <c r="I97" s="169">
        <f>ROUND(E97*H97,2)</f>
        <v>0</v>
      </c>
      <c r="J97" s="168"/>
      <c r="K97" s="169">
        <f>ROUND(E97*J97,2)</f>
        <v>0</v>
      </c>
      <c r="L97" s="169">
        <v>21</v>
      </c>
      <c r="M97" s="169">
        <f>G97*(1+L97/100)</f>
        <v>0</v>
      </c>
      <c r="N97" s="167">
        <v>0</v>
      </c>
      <c r="O97" s="167">
        <f>ROUND(E97*N97,2)</f>
        <v>0</v>
      </c>
      <c r="P97" s="167">
        <v>0</v>
      </c>
      <c r="Q97" s="167">
        <f>ROUND(E97*P97,2)</f>
        <v>0</v>
      </c>
      <c r="R97" s="169"/>
      <c r="S97" s="169" t="s">
        <v>190</v>
      </c>
      <c r="T97" s="170" t="s">
        <v>191</v>
      </c>
      <c r="U97" s="156">
        <v>0</v>
      </c>
      <c r="V97" s="156">
        <f>ROUND(E97*U97,2)</f>
        <v>0</v>
      </c>
      <c r="W97" s="156"/>
      <c r="X97" s="156" t="s">
        <v>113</v>
      </c>
      <c r="Y97" s="156" t="s">
        <v>114</v>
      </c>
      <c r="Z97" s="146"/>
      <c r="AA97" s="146"/>
      <c r="AB97" s="146"/>
      <c r="AC97" s="146"/>
      <c r="AD97" s="146"/>
      <c r="AE97" s="146"/>
      <c r="AF97" s="146"/>
      <c r="AG97" s="146" t="s">
        <v>115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64">
        <v>22</v>
      </c>
      <c r="B98" s="165" t="s">
        <v>234</v>
      </c>
      <c r="C98" s="173" t="s">
        <v>235</v>
      </c>
      <c r="D98" s="166" t="s">
        <v>186</v>
      </c>
      <c r="E98" s="167">
        <v>1.4279999999999999</v>
      </c>
      <c r="F98" s="168"/>
      <c r="G98" s="169">
        <f>ROUND(E98*F98,2)</f>
        <v>0</v>
      </c>
      <c r="H98" s="168"/>
      <c r="I98" s="169">
        <f>ROUND(E98*H98,2)</f>
        <v>0</v>
      </c>
      <c r="J98" s="168"/>
      <c r="K98" s="169">
        <f>ROUND(E98*J98,2)</f>
        <v>0</v>
      </c>
      <c r="L98" s="169">
        <v>21</v>
      </c>
      <c r="M98" s="169">
        <f>G98*(1+L98/100)</f>
        <v>0</v>
      </c>
      <c r="N98" s="167">
        <v>1</v>
      </c>
      <c r="O98" s="167">
        <f>ROUND(E98*N98,2)</f>
        <v>1.43</v>
      </c>
      <c r="P98" s="167">
        <v>0</v>
      </c>
      <c r="Q98" s="167">
        <f>ROUND(E98*P98,2)</f>
        <v>0</v>
      </c>
      <c r="R98" s="169" t="s">
        <v>236</v>
      </c>
      <c r="S98" s="169" t="s">
        <v>112</v>
      </c>
      <c r="T98" s="170" t="s">
        <v>112</v>
      </c>
      <c r="U98" s="156">
        <v>0</v>
      </c>
      <c r="V98" s="156">
        <f>ROUND(E98*U98,2)</f>
        <v>0</v>
      </c>
      <c r="W98" s="156"/>
      <c r="X98" s="156" t="s">
        <v>237</v>
      </c>
      <c r="Y98" s="156" t="s">
        <v>114</v>
      </c>
      <c r="Z98" s="146"/>
      <c r="AA98" s="146"/>
      <c r="AB98" s="146"/>
      <c r="AC98" s="146"/>
      <c r="AD98" s="146"/>
      <c r="AE98" s="146"/>
      <c r="AF98" s="146"/>
      <c r="AG98" s="146" t="s">
        <v>238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>
      <c r="A99" s="153"/>
      <c r="B99" s="154"/>
      <c r="C99" s="174" t="s">
        <v>239</v>
      </c>
      <c r="D99" s="157"/>
      <c r="E99" s="158">
        <v>1.4279999999999999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119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>
      <c r="A100" s="164">
        <v>23</v>
      </c>
      <c r="B100" s="165" t="s">
        <v>240</v>
      </c>
      <c r="C100" s="173" t="s">
        <v>241</v>
      </c>
      <c r="D100" s="166" t="s">
        <v>242</v>
      </c>
      <c r="E100" s="167">
        <v>2</v>
      </c>
      <c r="F100" s="168"/>
      <c r="G100" s="169">
        <f>ROUND(E100*F100,2)</f>
        <v>0</v>
      </c>
      <c r="H100" s="168"/>
      <c r="I100" s="169">
        <f>ROUND(E100*H100,2)</f>
        <v>0</v>
      </c>
      <c r="J100" s="168"/>
      <c r="K100" s="169">
        <f>ROUND(E100*J100,2)</f>
        <v>0</v>
      </c>
      <c r="L100" s="169">
        <v>21</v>
      </c>
      <c r="M100" s="169">
        <f>G100*(1+L100/100)</f>
        <v>0</v>
      </c>
      <c r="N100" s="167">
        <v>1.69</v>
      </c>
      <c r="O100" s="167">
        <f>ROUND(E100*N100,2)</f>
        <v>3.38</v>
      </c>
      <c r="P100" s="167">
        <v>0</v>
      </c>
      <c r="Q100" s="167">
        <f>ROUND(E100*P100,2)</f>
        <v>0</v>
      </c>
      <c r="R100" s="169" t="s">
        <v>236</v>
      </c>
      <c r="S100" s="169" t="s">
        <v>112</v>
      </c>
      <c r="T100" s="170" t="s">
        <v>112</v>
      </c>
      <c r="U100" s="156">
        <v>0</v>
      </c>
      <c r="V100" s="156">
        <f>ROUND(E100*U100,2)</f>
        <v>0</v>
      </c>
      <c r="W100" s="156"/>
      <c r="X100" s="156" t="s">
        <v>237</v>
      </c>
      <c r="Y100" s="156" t="s">
        <v>114</v>
      </c>
      <c r="Z100" s="146"/>
      <c r="AA100" s="146"/>
      <c r="AB100" s="146"/>
      <c r="AC100" s="146"/>
      <c r="AD100" s="146"/>
      <c r="AE100" s="146"/>
      <c r="AF100" s="146"/>
      <c r="AG100" s="146" t="s">
        <v>238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>
      <c r="A101" s="149" t="s">
        <v>106</v>
      </c>
      <c r="B101" s="150" t="s">
        <v>73</v>
      </c>
      <c r="C101" s="172" t="s">
        <v>74</v>
      </c>
      <c r="D101" s="160"/>
      <c r="E101" s="161"/>
      <c r="F101" s="162"/>
      <c r="G101" s="162">
        <f>SUMIF(AG102:AG105,"&lt;&gt;NOR",G102:G105)</f>
        <v>0</v>
      </c>
      <c r="H101" s="162"/>
      <c r="I101" s="162">
        <f>SUM(I102:I105)</f>
        <v>0</v>
      </c>
      <c r="J101" s="162"/>
      <c r="K101" s="162">
        <f>SUM(K102:K105)</f>
        <v>0</v>
      </c>
      <c r="L101" s="162"/>
      <c r="M101" s="162">
        <f>SUM(M102:M105)</f>
        <v>0</v>
      </c>
      <c r="N101" s="161"/>
      <c r="O101" s="161">
        <f>SUM(O102:O105)</f>
        <v>0.36</v>
      </c>
      <c r="P101" s="161"/>
      <c r="Q101" s="161">
        <f>SUM(Q102:Q105)</f>
        <v>0</v>
      </c>
      <c r="R101" s="162"/>
      <c r="S101" s="162"/>
      <c r="T101" s="163"/>
      <c r="U101" s="159"/>
      <c r="V101" s="159">
        <f>SUM(V102:V105)</f>
        <v>3.3</v>
      </c>
      <c r="W101" s="159"/>
      <c r="X101" s="159"/>
      <c r="Y101" s="159"/>
      <c r="AG101" t="s">
        <v>107</v>
      </c>
    </row>
    <row r="102" spans="1:60" outlineLevel="1">
      <c r="A102" s="164">
        <v>24</v>
      </c>
      <c r="B102" s="165" t="s">
        <v>243</v>
      </c>
      <c r="C102" s="173" t="s">
        <v>244</v>
      </c>
      <c r="D102" s="166" t="s">
        <v>230</v>
      </c>
      <c r="E102" s="167">
        <v>9</v>
      </c>
      <c r="F102" s="168"/>
      <c r="G102" s="169">
        <f>ROUND(E102*F102,2)</f>
        <v>0</v>
      </c>
      <c r="H102" s="168"/>
      <c r="I102" s="169">
        <f>ROUND(E102*H102,2)</f>
        <v>0</v>
      </c>
      <c r="J102" s="168"/>
      <c r="K102" s="169">
        <f>ROUND(E102*J102,2)</f>
        <v>0</v>
      </c>
      <c r="L102" s="169">
        <v>21</v>
      </c>
      <c r="M102" s="169">
        <f>G102*(1+L102/100)</f>
        <v>0</v>
      </c>
      <c r="N102" s="167">
        <v>0</v>
      </c>
      <c r="O102" s="167">
        <f>ROUND(E102*N102,2)</f>
        <v>0</v>
      </c>
      <c r="P102" s="167">
        <v>0</v>
      </c>
      <c r="Q102" s="167">
        <f>ROUND(E102*P102,2)</f>
        <v>0</v>
      </c>
      <c r="R102" s="169" t="s">
        <v>210</v>
      </c>
      <c r="S102" s="169" t="s">
        <v>112</v>
      </c>
      <c r="T102" s="170" t="s">
        <v>112</v>
      </c>
      <c r="U102" s="156">
        <v>0.06</v>
      </c>
      <c r="V102" s="156">
        <f>ROUND(E102*U102,2)</f>
        <v>0.54</v>
      </c>
      <c r="W102" s="156"/>
      <c r="X102" s="156" t="s">
        <v>113</v>
      </c>
      <c r="Y102" s="156" t="s">
        <v>114</v>
      </c>
      <c r="Z102" s="146"/>
      <c r="AA102" s="146"/>
      <c r="AB102" s="146"/>
      <c r="AC102" s="146"/>
      <c r="AD102" s="146"/>
      <c r="AE102" s="146"/>
      <c r="AF102" s="146"/>
      <c r="AG102" s="146" t="s">
        <v>115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>
      <c r="A103" s="153"/>
      <c r="B103" s="154"/>
      <c r="C103" s="233" t="s">
        <v>245</v>
      </c>
      <c r="D103" s="234"/>
      <c r="E103" s="234"/>
      <c r="F103" s="234"/>
      <c r="G103" s="234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117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22.5" outlineLevel="1">
      <c r="A104" s="164">
        <v>25</v>
      </c>
      <c r="B104" s="165" t="s">
        <v>246</v>
      </c>
      <c r="C104" s="173" t="s">
        <v>247</v>
      </c>
      <c r="D104" s="166" t="s">
        <v>242</v>
      </c>
      <c r="E104" s="167">
        <v>2</v>
      </c>
      <c r="F104" s="168"/>
      <c r="G104" s="169">
        <f>ROUND(E104*F104,2)</f>
        <v>0</v>
      </c>
      <c r="H104" s="168"/>
      <c r="I104" s="169">
        <f>ROUND(E104*H104,2)</f>
        <v>0</v>
      </c>
      <c r="J104" s="168"/>
      <c r="K104" s="169">
        <f>ROUND(E104*J104,2)</f>
        <v>0</v>
      </c>
      <c r="L104" s="169">
        <v>21</v>
      </c>
      <c r="M104" s="169">
        <f>G104*(1+L104/100)</f>
        <v>0</v>
      </c>
      <c r="N104" s="167">
        <v>0.1176</v>
      </c>
      <c r="O104" s="167">
        <f>ROUND(E104*N104,2)</f>
        <v>0.24</v>
      </c>
      <c r="P104" s="167">
        <v>0</v>
      </c>
      <c r="Q104" s="167">
        <f>ROUND(E104*P104,2)</f>
        <v>0</v>
      </c>
      <c r="R104" s="169"/>
      <c r="S104" s="169" t="s">
        <v>190</v>
      </c>
      <c r="T104" s="170" t="s">
        <v>191</v>
      </c>
      <c r="U104" s="156">
        <v>0.92</v>
      </c>
      <c r="V104" s="156">
        <f>ROUND(E104*U104,2)</f>
        <v>1.84</v>
      </c>
      <c r="W104" s="156"/>
      <c r="X104" s="156" t="s">
        <v>113</v>
      </c>
      <c r="Y104" s="156" t="s">
        <v>114</v>
      </c>
      <c r="Z104" s="146"/>
      <c r="AA104" s="146"/>
      <c r="AB104" s="146"/>
      <c r="AC104" s="146"/>
      <c r="AD104" s="146"/>
      <c r="AE104" s="146"/>
      <c r="AF104" s="146"/>
      <c r="AG104" s="146" t="s">
        <v>115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>
      <c r="A105" s="164">
        <v>26</v>
      </c>
      <c r="B105" s="165" t="s">
        <v>248</v>
      </c>
      <c r="C105" s="173" t="s">
        <v>249</v>
      </c>
      <c r="D105" s="166" t="s">
        <v>250</v>
      </c>
      <c r="E105" s="167">
        <v>1</v>
      </c>
      <c r="F105" s="168"/>
      <c r="G105" s="169">
        <f>ROUND(E105*F105,2)</f>
        <v>0</v>
      </c>
      <c r="H105" s="168"/>
      <c r="I105" s="169">
        <f>ROUND(E105*H105,2)</f>
        <v>0</v>
      </c>
      <c r="J105" s="168"/>
      <c r="K105" s="169">
        <f>ROUND(E105*J105,2)</f>
        <v>0</v>
      </c>
      <c r="L105" s="169">
        <v>21</v>
      </c>
      <c r="M105" s="169">
        <f>G105*(1+L105/100)</f>
        <v>0</v>
      </c>
      <c r="N105" s="167">
        <v>0.1176</v>
      </c>
      <c r="O105" s="167">
        <f>ROUND(E105*N105,2)</f>
        <v>0.12</v>
      </c>
      <c r="P105" s="167">
        <v>0</v>
      </c>
      <c r="Q105" s="167">
        <f>ROUND(E105*P105,2)</f>
        <v>0</v>
      </c>
      <c r="R105" s="169"/>
      <c r="S105" s="169" t="s">
        <v>190</v>
      </c>
      <c r="T105" s="170" t="s">
        <v>191</v>
      </c>
      <c r="U105" s="156">
        <v>0.92</v>
      </c>
      <c r="V105" s="156">
        <f>ROUND(E105*U105,2)</f>
        <v>0.92</v>
      </c>
      <c r="W105" s="156"/>
      <c r="X105" s="156" t="s">
        <v>113</v>
      </c>
      <c r="Y105" s="156" t="s">
        <v>114</v>
      </c>
      <c r="Z105" s="146"/>
      <c r="AA105" s="146"/>
      <c r="AB105" s="146"/>
      <c r="AC105" s="146"/>
      <c r="AD105" s="146"/>
      <c r="AE105" s="146"/>
      <c r="AF105" s="146"/>
      <c r="AG105" s="146" t="s">
        <v>115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>
      <c r="A106" s="149" t="s">
        <v>106</v>
      </c>
      <c r="B106" s="150" t="s">
        <v>75</v>
      </c>
      <c r="C106" s="172" t="s">
        <v>76</v>
      </c>
      <c r="D106" s="160"/>
      <c r="E106" s="161"/>
      <c r="F106" s="162"/>
      <c r="G106" s="162">
        <f>SUMIF(AG107:AG108,"&lt;&gt;NOR",G107:G108)</f>
        <v>0</v>
      </c>
      <c r="H106" s="162"/>
      <c r="I106" s="162">
        <f>SUM(I107:I108)</f>
        <v>0</v>
      </c>
      <c r="J106" s="162"/>
      <c r="K106" s="162">
        <f>SUM(K107:K108)</f>
        <v>0</v>
      </c>
      <c r="L106" s="162"/>
      <c r="M106" s="162">
        <f>SUM(M107:M108)</f>
        <v>0</v>
      </c>
      <c r="N106" s="161"/>
      <c r="O106" s="161">
        <f>SUM(O107:O108)</f>
        <v>0</v>
      </c>
      <c r="P106" s="161"/>
      <c r="Q106" s="161">
        <f>SUM(Q107:Q108)</f>
        <v>0</v>
      </c>
      <c r="R106" s="162"/>
      <c r="S106" s="162"/>
      <c r="T106" s="163"/>
      <c r="U106" s="159"/>
      <c r="V106" s="159">
        <f>SUM(V107:V108)</f>
        <v>19.64</v>
      </c>
      <c r="W106" s="159"/>
      <c r="X106" s="159"/>
      <c r="Y106" s="159"/>
      <c r="AG106" t="s">
        <v>107</v>
      </c>
    </row>
    <row r="107" spans="1:60" outlineLevel="1">
      <c r="A107" s="164">
        <v>27</v>
      </c>
      <c r="B107" s="165" t="s">
        <v>251</v>
      </c>
      <c r="C107" s="173" t="s">
        <v>252</v>
      </c>
      <c r="D107" s="166" t="s">
        <v>186</v>
      </c>
      <c r="E107" s="167">
        <v>982.13633000000004</v>
      </c>
      <c r="F107" s="168"/>
      <c r="G107" s="169">
        <f>ROUND(E107*F107,2)</f>
        <v>0</v>
      </c>
      <c r="H107" s="168"/>
      <c r="I107" s="169">
        <f>ROUND(E107*H107,2)</f>
        <v>0</v>
      </c>
      <c r="J107" s="168"/>
      <c r="K107" s="169">
        <f>ROUND(E107*J107,2)</f>
        <v>0</v>
      </c>
      <c r="L107" s="169">
        <v>21</v>
      </c>
      <c r="M107" s="169">
        <f>G107*(1+L107/100)</f>
        <v>0</v>
      </c>
      <c r="N107" s="167">
        <v>0</v>
      </c>
      <c r="O107" s="167">
        <f>ROUND(E107*N107,2)</f>
        <v>0</v>
      </c>
      <c r="P107" s="167">
        <v>0</v>
      </c>
      <c r="Q107" s="167">
        <f>ROUND(E107*P107,2)</f>
        <v>0</v>
      </c>
      <c r="R107" s="169" t="s">
        <v>210</v>
      </c>
      <c r="S107" s="169" t="s">
        <v>112</v>
      </c>
      <c r="T107" s="170" t="s">
        <v>112</v>
      </c>
      <c r="U107" s="156">
        <v>0.02</v>
      </c>
      <c r="V107" s="156">
        <f>ROUND(E107*U107,2)</f>
        <v>19.64</v>
      </c>
      <c r="W107" s="156"/>
      <c r="X107" s="156" t="s">
        <v>253</v>
      </c>
      <c r="Y107" s="156" t="s">
        <v>114</v>
      </c>
      <c r="Z107" s="146"/>
      <c r="AA107" s="146"/>
      <c r="AB107" s="146"/>
      <c r="AC107" s="146"/>
      <c r="AD107" s="146"/>
      <c r="AE107" s="146"/>
      <c r="AF107" s="146"/>
      <c r="AG107" s="146" t="s">
        <v>254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>
      <c r="A108" s="153"/>
      <c r="B108" s="154"/>
      <c r="C108" s="233" t="s">
        <v>255</v>
      </c>
      <c r="D108" s="234"/>
      <c r="E108" s="234"/>
      <c r="F108" s="234"/>
      <c r="G108" s="234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117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>
      <c r="A109" s="3"/>
      <c r="B109" s="4"/>
      <c r="C109" s="175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E109">
        <v>12</v>
      </c>
      <c r="AF109">
        <v>21</v>
      </c>
      <c r="AG109" t="s">
        <v>92</v>
      </c>
    </row>
    <row r="110" spans="1:60">
      <c r="A110" s="149"/>
      <c r="B110" s="150" t="s">
        <v>29</v>
      </c>
      <c r="C110" s="172"/>
      <c r="D110" s="151"/>
      <c r="E110" s="152"/>
      <c r="F110" s="152"/>
      <c r="G110" s="163">
        <f>G8+G77+G81+G101+G106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f>SUMIF(L7:L108,AE109,G7:G108)</f>
        <v>0</v>
      </c>
      <c r="AF110">
        <f>SUMIF(L7:L108,AF109,G7:G108)</f>
        <v>0</v>
      </c>
      <c r="AG110" t="s">
        <v>256</v>
      </c>
    </row>
    <row r="111" spans="1:60">
      <c r="C111" s="176"/>
      <c r="D111" s="10"/>
      <c r="AG111" t="s">
        <v>257</v>
      </c>
    </row>
    <row r="112" spans="1:60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9">
    <mergeCell ref="A1:G1"/>
    <mergeCell ref="C2:G2"/>
    <mergeCell ref="C3:G3"/>
    <mergeCell ref="C4:G4"/>
    <mergeCell ref="C39:G39"/>
    <mergeCell ref="C61:G61"/>
    <mergeCell ref="C64:G64"/>
    <mergeCell ref="C72:G72"/>
    <mergeCell ref="C10:G10"/>
    <mergeCell ref="C13:G13"/>
    <mergeCell ref="C16:G16"/>
    <mergeCell ref="C35:G35"/>
    <mergeCell ref="C94:G94"/>
    <mergeCell ref="C103:G103"/>
    <mergeCell ref="C108:G108"/>
    <mergeCell ref="C75:G75"/>
    <mergeCell ref="C79:G79"/>
    <mergeCell ref="C87:G87"/>
    <mergeCell ref="C91:G91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5" t="s">
        <v>79</v>
      </c>
      <c r="B1" s="235"/>
      <c r="C1" s="235"/>
      <c r="D1" s="235"/>
      <c r="E1" s="235"/>
      <c r="F1" s="235"/>
      <c r="G1" s="235"/>
      <c r="AG1" t="s">
        <v>80</v>
      </c>
    </row>
    <row r="2" spans="1:60" ht="24.95" customHeight="1">
      <c r="A2" s="139" t="s">
        <v>7</v>
      </c>
      <c r="B2" s="49" t="s">
        <v>44</v>
      </c>
      <c r="C2" s="236" t="s">
        <v>45</v>
      </c>
      <c r="D2" s="237"/>
      <c r="E2" s="237"/>
      <c r="F2" s="237"/>
      <c r="G2" s="238"/>
      <c r="AG2" t="s">
        <v>81</v>
      </c>
    </row>
    <row r="3" spans="1:60" ht="24.95" customHeight="1">
      <c r="A3" s="139" t="s">
        <v>8</v>
      </c>
      <c r="B3" s="49" t="s">
        <v>48</v>
      </c>
      <c r="C3" s="236" t="s">
        <v>49</v>
      </c>
      <c r="D3" s="237"/>
      <c r="E3" s="237"/>
      <c r="F3" s="237"/>
      <c r="G3" s="238"/>
      <c r="AC3" s="120" t="s">
        <v>81</v>
      </c>
      <c r="AG3" t="s">
        <v>82</v>
      </c>
    </row>
    <row r="4" spans="1:60" ht="24.95" customHeight="1">
      <c r="A4" s="140" t="s">
        <v>9</v>
      </c>
      <c r="B4" s="141" t="s">
        <v>52</v>
      </c>
      <c r="C4" s="239" t="s">
        <v>53</v>
      </c>
      <c r="D4" s="240"/>
      <c r="E4" s="240"/>
      <c r="F4" s="240"/>
      <c r="G4" s="241"/>
      <c r="AG4" t="s">
        <v>83</v>
      </c>
    </row>
    <row r="5" spans="1:60">
      <c r="D5" s="10"/>
    </row>
    <row r="6" spans="1:60" ht="38.25">
      <c r="A6" s="142" t="s">
        <v>84</v>
      </c>
      <c r="B6" s="144" t="s">
        <v>85</v>
      </c>
      <c r="C6" s="144" t="s">
        <v>86</v>
      </c>
      <c r="D6" s="143" t="s">
        <v>87</v>
      </c>
      <c r="E6" s="142" t="s">
        <v>88</v>
      </c>
      <c r="F6" s="142" t="s">
        <v>89</v>
      </c>
      <c r="G6" s="142" t="s">
        <v>29</v>
      </c>
      <c r="H6" s="145" t="s">
        <v>30</v>
      </c>
      <c r="I6" s="145" t="s">
        <v>90</v>
      </c>
      <c r="J6" s="145" t="s">
        <v>31</v>
      </c>
      <c r="K6" s="145" t="s">
        <v>91</v>
      </c>
      <c r="L6" s="145" t="s">
        <v>92</v>
      </c>
      <c r="M6" s="145" t="s">
        <v>93</v>
      </c>
      <c r="N6" s="145" t="s">
        <v>94</v>
      </c>
      <c r="O6" s="145" t="s">
        <v>95</v>
      </c>
      <c r="P6" s="145" t="s">
        <v>96</v>
      </c>
      <c r="Q6" s="145" t="s">
        <v>97</v>
      </c>
      <c r="R6" s="145" t="s">
        <v>98</v>
      </c>
      <c r="S6" s="145" t="s">
        <v>99</v>
      </c>
      <c r="T6" s="145" t="s">
        <v>100</v>
      </c>
      <c r="U6" s="145" t="s">
        <v>101</v>
      </c>
      <c r="V6" s="145" t="s">
        <v>102</v>
      </c>
      <c r="W6" s="145" t="s">
        <v>103</v>
      </c>
      <c r="X6" s="145" t="s">
        <v>104</v>
      </c>
      <c r="Y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106</v>
      </c>
      <c r="B8" s="150" t="s">
        <v>50</v>
      </c>
      <c r="C8" s="172" t="s">
        <v>70</v>
      </c>
      <c r="D8" s="160"/>
      <c r="E8" s="161"/>
      <c r="F8" s="162"/>
      <c r="G8" s="162">
        <f>SUMIF(AG9:AG31,"&lt;&gt;NOR",G9:G31)</f>
        <v>0</v>
      </c>
      <c r="H8" s="162"/>
      <c r="I8" s="162">
        <f>SUM(I9:I31)</f>
        <v>0</v>
      </c>
      <c r="J8" s="162"/>
      <c r="K8" s="162">
        <f>SUM(K9:K31)</f>
        <v>0</v>
      </c>
      <c r="L8" s="162"/>
      <c r="M8" s="162">
        <f>SUM(M9:M31)</f>
        <v>0</v>
      </c>
      <c r="N8" s="161"/>
      <c r="O8" s="161">
        <f>SUM(O9:O31)</f>
        <v>0.05</v>
      </c>
      <c r="P8" s="161"/>
      <c r="Q8" s="161">
        <f>SUM(Q9:Q31)</f>
        <v>0</v>
      </c>
      <c r="R8" s="162"/>
      <c r="S8" s="162"/>
      <c r="T8" s="163"/>
      <c r="U8" s="159"/>
      <c r="V8" s="159">
        <f>SUM(V9:V31)</f>
        <v>146.99</v>
      </c>
      <c r="W8" s="159"/>
      <c r="X8" s="159"/>
      <c r="Y8" s="159"/>
      <c r="AG8" t="s">
        <v>107</v>
      </c>
    </row>
    <row r="9" spans="1:60" outlineLevel="1">
      <c r="A9" s="164">
        <v>1</v>
      </c>
      <c r="B9" s="165" t="s">
        <v>258</v>
      </c>
      <c r="C9" s="173" t="s">
        <v>259</v>
      </c>
      <c r="D9" s="166" t="s">
        <v>176</v>
      </c>
      <c r="E9" s="167">
        <v>205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 t="s">
        <v>111</v>
      </c>
      <c r="S9" s="169" t="s">
        <v>112</v>
      </c>
      <c r="T9" s="170" t="s">
        <v>112</v>
      </c>
      <c r="U9" s="156">
        <v>0.17199999999999999</v>
      </c>
      <c r="V9" s="156">
        <f>ROUND(E9*U9,2)</f>
        <v>35.26</v>
      </c>
      <c r="W9" s="156"/>
      <c r="X9" s="156" t="s">
        <v>113</v>
      </c>
      <c r="Y9" s="156" t="s">
        <v>114</v>
      </c>
      <c r="Z9" s="146"/>
      <c r="AA9" s="146"/>
      <c r="AB9" s="146"/>
      <c r="AC9" s="146"/>
      <c r="AD9" s="146"/>
      <c r="AE9" s="146"/>
      <c r="AF9" s="146"/>
      <c r="AG9" s="146" t="s">
        <v>115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2">
      <c r="A10" s="153"/>
      <c r="B10" s="154"/>
      <c r="C10" s="233" t="s">
        <v>260</v>
      </c>
      <c r="D10" s="234"/>
      <c r="E10" s="234"/>
      <c r="F10" s="234"/>
      <c r="G10" s="234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1" t="str">
        <f>C10</f>
        <v>s odstraněním kořenů a s případným nutným odklizením křovin a stromů na hromady na vzdálenost do 50 m nebo s naložením na dopravní prostředek, do sklonu terénu 1 : 5,</v>
      </c>
      <c r="BB10" s="146"/>
      <c r="BC10" s="146"/>
      <c r="BD10" s="146"/>
      <c r="BE10" s="146"/>
      <c r="BF10" s="146"/>
      <c r="BG10" s="146"/>
      <c r="BH10" s="146"/>
    </row>
    <row r="11" spans="1:60" outlineLevel="2">
      <c r="A11" s="153"/>
      <c r="B11" s="154"/>
      <c r="C11" s="174" t="s">
        <v>261</v>
      </c>
      <c r="D11" s="157"/>
      <c r="E11" s="158">
        <v>55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>
      <c r="A12" s="153"/>
      <c r="B12" s="154"/>
      <c r="C12" s="174" t="s">
        <v>262</v>
      </c>
      <c r="D12" s="157"/>
      <c r="E12" s="158">
        <v>150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119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4">
        <v>2</v>
      </c>
      <c r="B13" s="165" t="s">
        <v>263</v>
      </c>
      <c r="C13" s="173" t="s">
        <v>264</v>
      </c>
      <c r="D13" s="166" t="s">
        <v>242</v>
      </c>
      <c r="E13" s="167">
        <v>20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7">
        <v>0</v>
      </c>
      <c r="O13" s="167">
        <f>ROUND(E13*N13,2)</f>
        <v>0</v>
      </c>
      <c r="P13" s="167">
        <v>0</v>
      </c>
      <c r="Q13" s="167">
        <f>ROUND(E13*P13,2)</f>
        <v>0</v>
      </c>
      <c r="R13" s="169" t="s">
        <v>111</v>
      </c>
      <c r="S13" s="169" t="s">
        <v>112</v>
      </c>
      <c r="T13" s="170" t="s">
        <v>112</v>
      </c>
      <c r="U13" s="156">
        <v>0.49</v>
      </c>
      <c r="V13" s="156">
        <f>ROUND(E13*U13,2)</f>
        <v>9.8000000000000007</v>
      </c>
      <c r="W13" s="156"/>
      <c r="X13" s="156" t="s">
        <v>113</v>
      </c>
      <c r="Y13" s="156" t="s">
        <v>114</v>
      </c>
      <c r="Z13" s="146"/>
      <c r="AA13" s="146"/>
      <c r="AB13" s="146"/>
      <c r="AC13" s="146"/>
      <c r="AD13" s="146"/>
      <c r="AE13" s="146"/>
      <c r="AF13" s="146"/>
      <c r="AG13" s="146" t="s">
        <v>115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2">
      <c r="A14" s="153"/>
      <c r="B14" s="154"/>
      <c r="C14" s="233" t="s">
        <v>265</v>
      </c>
      <c r="D14" s="234"/>
      <c r="E14" s="234"/>
      <c r="F14" s="234"/>
      <c r="G14" s="234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71" t="str">
        <f>C14</f>
        <v>s odřezáním kmene a odvětvením, včetně případného odklizení kmene a větví na oddělené hromady na vzdálenost do 50 m nebo s naložením na dopravní prostředek,</v>
      </c>
      <c r="BB14" s="146"/>
      <c r="BC14" s="146"/>
      <c r="BD14" s="146"/>
      <c r="BE14" s="146"/>
      <c r="BF14" s="146"/>
      <c r="BG14" s="146"/>
      <c r="BH14" s="146"/>
    </row>
    <row r="15" spans="1:60" outlineLevel="2">
      <c r="A15" s="153"/>
      <c r="B15" s="154"/>
      <c r="C15" s="174" t="s">
        <v>266</v>
      </c>
      <c r="D15" s="157"/>
      <c r="E15" s="158">
        <v>20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119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64">
        <v>3</v>
      </c>
      <c r="B16" s="165" t="s">
        <v>267</v>
      </c>
      <c r="C16" s="173" t="s">
        <v>268</v>
      </c>
      <c r="D16" s="166" t="s">
        <v>242</v>
      </c>
      <c r="E16" s="167">
        <v>14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7">
        <v>0</v>
      </c>
      <c r="O16" s="167">
        <f>ROUND(E16*N16,2)</f>
        <v>0</v>
      </c>
      <c r="P16" s="167">
        <v>0</v>
      </c>
      <c r="Q16" s="167">
        <f>ROUND(E16*P16,2)</f>
        <v>0</v>
      </c>
      <c r="R16" s="169" t="s">
        <v>111</v>
      </c>
      <c r="S16" s="169" t="s">
        <v>112</v>
      </c>
      <c r="T16" s="170" t="s">
        <v>112</v>
      </c>
      <c r="U16" s="156">
        <v>0.88</v>
      </c>
      <c r="V16" s="156">
        <f>ROUND(E16*U16,2)</f>
        <v>12.32</v>
      </c>
      <c r="W16" s="156"/>
      <c r="X16" s="156" t="s">
        <v>113</v>
      </c>
      <c r="Y16" s="156" t="s">
        <v>114</v>
      </c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2">
      <c r="A17" s="153"/>
      <c r="B17" s="154"/>
      <c r="C17" s="233" t="s">
        <v>265</v>
      </c>
      <c r="D17" s="234"/>
      <c r="E17" s="234"/>
      <c r="F17" s="234"/>
      <c r="G17" s="234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1" t="str">
        <f>C17</f>
        <v>s odřezáním kmene a odvětvením, včetně případného odklizení kmene a větví na oddělené hromady na vzdálenost do 50 m nebo s naložením na dopravní prostředek,</v>
      </c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174" t="s">
        <v>269</v>
      </c>
      <c r="D18" s="157"/>
      <c r="E18" s="158">
        <v>9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119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>
      <c r="A19" s="153"/>
      <c r="B19" s="154"/>
      <c r="C19" s="174" t="s">
        <v>270</v>
      </c>
      <c r="D19" s="157"/>
      <c r="E19" s="158">
        <v>5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64">
        <v>4</v>
      </c>
      <c r="B20" s="165" t="s">
        <v>271</v>
      </c>
      <c r="C20" s="173" t="s">
        <v>272</v>
      </c>
      <c r="D20" s="166" t="s">
        <v>242</v>
      </c>
      <c r="E20" s="167">
        <v>20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7">
        <v>5.0000000000000002E-5</v>
      </c>
      <c r="O20" s="167">
        <f>ROUND(E20*N20,2)</f>
        <v>0</v>
      </c>
      <c r="P20" s="167">
        <v>0</v>
      </c>
      <c r="Q20" s="167">
        <f>ROUND(E20*P20,2)</f>
        <v>0</v>
      </c>
      <c r="R20" s="169" t="s">
        <v>111</v>
      </c>
      <c r="S20" s="169" t="s">
        <v>112</v>
      </c>
      <c r="T20" s="170" t="s">
        <v>112</v>
      </c>
      <c r="U20" s="156">
        <v>1.655</v>
      </c>
      <c r="V20" s="156">
        <f>ROUND(E20*U20,2)</f>
        <v>33.1</v>
      </c>
      <c r="W20" s="156"/>
      <c r="X20" s="156" t="s">
        <v>113</v>
      </c>
      <c r="Y20" s="156" t="s">
        <v>114</v>
      </c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2">
      <c r="A21" s="153"/>
      <c r="B21" s="154"/>
      <c r="C21" s="233" t="s">
        <v>273</v>
      </c>
      <c r="D21" s="234"/>
      <c r="E21" s="234"/>
      <c r="F21" s="234"/>
      <c r="G21" s="234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1" t="str">
        <f>C21</f>
        <v>s jejich vykopáním nebo vytrháním, s přesekáním kořenů a s případným nutným přemístěním pařezů na hromady do vzdálenosti do 50 m nebo s naložením na dopravní prostředek,</v>
      </c>
      <c r="BB21" s="146"/>
      <c r="BC21" s="146"/>
      <c r="BD21" s="146"/>
      <c r="BE21" s="146"/>
      <c r="BF21" s="146"/>
      <c r="BG21" s="146"/>
      <c r="BH21" s="146"/>
    </row>
    <row r="22" spans="1:60" outlineLevel="1">
      <c r="A22" s="164">
        <v>5</v>
      </c>
      <c r="B22" s="165" t="s">
        <v>274</v>
      </c>
      <c r="C22" s="173" t="s">
        <v>275</v>
      </c>
      <c r="D22" s="166" t="s">
        <v>242</v>
      </c>
      <c r="E22" s="167">
        <v>14</v>
      </c>
      <c r="F22" s="168"/>
      <c r="G22" s="169">
        <f>ROUND(E22*F22,2)</f>
        <v>0</v>
      </c>
      <c r="H22" s="168"/>
      <c r="I22" s="169">
        <f>ROUND(E22*H22,2)</f>
        <v>0</v>
      </c>
      <c r="J22" s="168"/>
      <c r="K22" s="169">
        <f>ROUND(E22*J22,2)</f>
        <v>0</v>
      </c>
      <c r="L22" s="169">
        <v>21</v>
      </c>
      <c r="M22" s="169">
        <f>G22*(1+L22/100)</f>
        <v>0</v>
      </c>
      <c r="N22" s="167">
        <v>1E-4</v>
      </c>
      <c r="O22" s="167">
        <f>ROUND(E22*N22,2)</f>
        <v>0</v>
      </c>
      <c r="P22" s="167">
        <v>0</v>
      </c>
      <c r="Q22" s="167">
        <f>ROUND(E22*P22,2)</f>
        <v>0</v>
      </c>
      <c r="R22" s="169" t="s">
        <v>111</v>
      </c>
      <c r="S22" s="169" t="s">
        <v>112</v>
      </c>
      <c r="T22" s="170" t="s">
        <v>112</v>
      </c>
      <c r="U22" s="156">
        <v>2.56</v>
      </c>
      <c r="V22" s="156">
        <f>ROUND(E22*U22,2)</f>
        <v>35.840000000000003</v>
      </c>
      <c r="W22" s="156"/>
      <c r="X22" s="156" t="s">
        <v>113</v>
      </c>
      <c r="Y22" s="156" t="s">
        <v>114</v>
      </c>
      <c r="Z22" s="146"/>
      <c r="AA22" s="146"/>
      <c r="AB22" s="146"/>
      <c r="AC22" s="146"/>
      <c r="AD22" s="146"/>
      <c r="AE22" s="146"/>
      <c r="AF22" s="146"/>
      <c r="AG22" s="146" t="s">
        <v>115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2">
      <c r="A23" s="153"/>
      <c r="B23" s="154"/>
      <c r="C23" s="233" t="s">
        <v>273</v>
      </c>
      <c r="D23" s="234"/>
      <c r="E23" s="234"/>
      <c r="F23" s="234"/>
      <c r="G23" s="234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71" t="str">
        <f>C23</f>
        <v>s jejich vykopáním nebo vytrháním, s přesekáním kořenů a s případným nutným přemístěním pařezů na hromady do vzdálenosti do 50 m nebo s naložením na dopravní prostředek,</v>
      </c>
      <c r="BB23" s="146"/>
      <c r="BC23" s="146"/>
      <c r="BD23" s="146"/>
      <c r="BE23" s="146"/>
      <c r="BF23" s="146"/>
      <c r="BG23" s="146"/>
      <c r="BH23" s="146"/>
    </row>
    <row r="24" spans="1:60" outlineLevel="1">
      <c r="A24" s="164">
        <v>6</v>
      </c>
      <c r="B24" s="165" t="s">
        <v>276</v>
      </c>
      <c r="C24" s="173" t="s">
        <v>277</v>
      </c>
      <c r="D24" s="166" t="s">
        <v>242</v>
      </c>
      <c r="E24" s="167">
        <v>10</v>
      </c>
      <c r="F24" s="168"/>
      <c r="G24" s="169">
        <f>ROUND(E24*F24,2)</f>
        <v>0</v>
      </c>
      <c r="H24" s="168"/>
      <c r="I24" s="169">
        <f>ROUND(E24*H24,2)</f>
        <v>0</v>
      </c>
      <c r="J24" s="168"/>
      <c r="K24" s="169">
        <f>ROUND(E24*J24,2)</f>
        <v>0</v>
      </c>
      <c r="L24" s="169">
        <v>21</v>
      </c>
      <c r="M24" s="169">
        <f>G24*(1+L24/100)</f>
        <v>0</v>
      </c>
      <c r="N24" s="167">
        <v>0</v>
      </c>
      <c r="O24" s="167">
        <f>ROUND(E24*N24,2)</f>
        <v>0</v>
      </c>
      <c r="P24" s="167">
        <v>0</v>
      </c>
      <c r="Q24" s="167">
        <f>ROUND(E24*P24,2)</f>
        <v>0</v>
      </c>
      <c r="R24" s="169" t="s">
        <v>278</v>
      </c>
      <c r="S24" s="169" t="s">
        <v>112</v>
      </c>
      <c r="T24" s="170" t="s">
        <v>112</v>
      </c>
      <c r="U24" s="156">
        <v>1.0369999999999999</v>
      </c>
      <c r="V24" s="156">
        <f>ROUND(E24*U24,2)</f>
        <v>10.37</v>
      </c>
      <c r="W24" s="156"/>
      <c r="X24" s="156" t="s">
        <v>113</v>
      </c>
      <c r="Y24" s="156" t="s">
        <v>114</v>
      </c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>
      <c r="A25" s="153"/>
      <c r="B25" s="154"/>
      <c r="C25" s="233" t="s">
        <v>279</v>
      </c>
      <c r="D25" s="234"/>
      <c r="E25" s="234"/>
      <c r="F25" s="234"/>
      <c r="G25" s="234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117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64">
        <v>7</v>
      </c>
      <c r="B26" s="165" t="s">
        <v>280</v>
      </c>
      <c r="C26" s="173" t="s">
        <v>281</v>
      </c>
      <c r="D26" s="166" t="s">
        <v>242</v>
      </c>
      <c r="E26" s="167">
        <v>10</v>
      </c>
      <c r="F26" s="168"/>
      <c r="G26" s="169">
        <f>ROUND(E26*F26,2)</f>
        <v>0</v>
      </c>
      <c r="H26" s="168"/>
      <c r="I26" s="169">
        <f>ROUND(E26*H26,2)</f>
        <v>0</v>
      </c>
      <c r="J26" s="168"/>
      <c r="K26" s="169">
        <f>ROUND(E26*J26,2)</f>
        <v>0</v>
      </c>
      <c r="L26" s="169">
        <v>21</v>
      </c>
      <c r="M26" s="169">
        <f>G26*(1+L26/100)</f>
        <v>0</v>
      </c>
      <c r="N26" s="167">
        <v>1.0000000000000001E-5</v>
      </c>
      <c r="O26" s="167">
        <f>ROUND(E26*N26,2)</f>
        <v>0</v>
      </c>
      <c r="P26" s="167">
        <v>0</v>
      </c>
      <c r="Q26" s="167">
        <f>ROUND(E26*P26,2)</f>
        <v>0</v>
      </c>
      <c r="R26" s="169" t="s">
        <v>278</v>
      </c>
      <c r="S26" s="169" t="s">
        <v>112</v>
      </c>
      <c r="T26" s="170" t="s">
        <v>112</v>
      </c>
      <c r="U26" s="156">
        <v>0.12</v>
      </c>
      <c r="V26" s="156">
        <f>ROUND(E26*U26,2)</f>
        <v>1.2</v>
      </c>
      <c r="W26" s="156"/>
      <c r="X26" s="156" t="s">
        <v>113</v>
      </c>
      <c r="Y26" s="156" t="s">
        <v>114</v>
      </c>
      <c r="Z26" s="146"/>
      <c r="AA26" s="146"/>
      <c r="AB26" s="146"/>
      <c r="AC26" s="146"/>
      <c r="AD26" s="146"/>
      <c r="AE26" s="146"/>
      <c r="AF26" s="146"/>
      <c r="AG26" s="146" t="s">
        <v>115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>
      <c r="A27" s="153"/>
      <c r="B27" s="154"/>
      <c r="C27" s="233" t="s">
        <v>282</v>
      </c>
      <c r="D27" s="234"/>
      <c r="E27" s="234"/>
      <c r="F27" s="234"/>
      <c r="G27" s="234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>
      <c r="A28" s="153"/>
      <c r="B28" s="154"/>
      <c r="C28" s="242" t="s">
        <v>283</v>
      </c>
      <c r="D28" s="243"/>
      <c r="E28" s="243"/>
      <c r="F28" s="243"/>
      <c r="G28" s="243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284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4">
        <v>8</v>
      </c>
      <c r="B29" s="165" t="s">
        <v>231</v>
      </c>
      <c r="C29" s="173" t="s">
        <v>285</v>
      </c>
      <c r="D29" s="166" t="s">
        <v>250</v>
      </c>
      <c r="E29" s="167">
        <v>1</v>
      </c>
      <c r="F29" s="168"/>
      <c r="G29" s="169">
        <f>ROUND(E29*F29,2)</f>
        <v>0</v>
      </c>
      <c r="H29" s="168"/>
      <c r="I29" s="169">
        <f>ROUND(E29*H29,2)</f>
        <v>0</v>
      </c>
      <c r="J29" s="168"/>
      <c r="K29" s="169">
        <f>ROUND(E29*J29,2)</f>
        <v>0</v>
      </c>
      <c r="L29" s="169">
        <v>21</v>
      </c>
      <c r="M29" s="169">
        <f>G29*(1+L29/100)</f>
        <v>0</v>
      </c>
      <c r="N29" s="167">
        <v>0</v>
      </c>
      <c r="O29" s="167">
        <f>ROUND(E29*N29,2)</f>
        <v>0</v>
      </c>
      <c r="P29" s="167">
        <v>0</v>
      </c>
      <c r="Q29" s="167">
        <f>ROUND(E29*P29,2)</f>
        <v>0</v>
      </c>
      <c r="R29" s="169"/>
      <c r="S29" s="169" t="s">
        <v>190</v>
      </c>
      <c r="T29" s="170" t="s">
        <v>191</v>
      </c>
      <c r="U29" s="156">
        <v>4.55</v>
      </c>
      <c r="V29" s="156">
        <f>ROUND(E29*U29,2)</f>
        <v>4.55</v>
      </c>
      <c r="W29" s="156"/>
      <c r="X29" s="156" t="s">
        <v>113</v>
      </c>
      <c r="Y29" s="156" t="s">
        <v>114</v>
      </c>
      <c r="Z29" s="146"/>
      <c r="AA29" s="146"/>
      <c r="AB29" s="146"/>
      <c r="AC29" s="146"/>
      <c r="AD29" s="146"/>
      <c r="AE29" s="146"/>
      <c r="AF29" s="146"/>
      <c r="AG29" s="146" t="s">
        <v>122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4">
        <v>9</v>
      </c>
      <c r="B30" s="165" t="s">
        <v>246</v>
      </c>
      <c r="C30" s="173" t="s">
        <v>286</v>
      </c>
      <c r="D30" s="166" t="s">
        <v>250</v>
      </c>
      <c r="E30" s="167">
        <v>1</v>
      </c>
      <c r="F30" s="168"/>
      <c r="G30" s="169">
        <f>ROUND(E30*F30,2)</f>
        <v>0</v>
      </c>
      <c r="H30" s="168"/>
      <c r="I30" s="169">
        <f>ROUND(E30*H30,2)</f>
        <v>0</v>
      </c>
      <c r="J30" s="168"/>
      <c r="K30" s="169">
        <f>ROUND(E30*J30,2)</f>
        <v>0</v>
      </c>
      <c r="L30" s="169">
        <v>21</v>
      </c>
      <c r="M30" s="169">
        <f>G30*(1+L30/100)</f>
        <v>0</v>
      </c>
      <c r="N30" s="167">
        <v>0</v>
      </c>
      <c r="O30" s="167">
        <f>ROUND(E30*N30,2)</f>
        <v>0</v>
      </c>
      <c r="P30" s="167">
        <v>0</v>
      </c>
      <c r="Q30" s="167">
        <f>ROUND(E30*P30,2)</f>
        <v>0</v>
      </c>
      <c r="R30" s="169"/>
      <c r="S30" s="169" t="s">
        <v>190</v>
      </c>
      <c r="T30" s="170" t="s">
        <v>191</v>
      </c>
      <c r="U30" s="156">
        <v>4.55</v>
      </c>
      <c r="V30" s="156">
        <f>ROUND(E30*U30,2)</f>
        <v>4.55</v>
      </c>
      <c r="W30" s="156"/>
      <c r="X30" s="156" t="s">
        <v>113</v>
      </c>
      <c r="Y30" s="156" t="s">
        <v>114</v>
      </c>
      <c r="Z30" s="146"/>
      <c r="AA30" s="146"/>
      <c r="AB30" s="146"/>
      <c r="AC30" s="146"/>
      <c r="AD30" s="146"/>
      <c r="AE30" s="146"/>
      <c r="AF30" s="146"/>
      <c r="AG30" s="146" t="s">
        <v>122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>
      <c r="A31" s="164">
        <v>10</v>
      </c>
      <c r="B31" s="165" t="s">
        <v>287</v>
      </c>
      <c r="C31" s="173" t="s">
        <v>288</v>
      </c>
      <c r="D31" s="166" t="s">
        <v>242</v>
      </c>
      <c r="E31" s="167">
        <v>10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7">
        <v>5.0000000000000001E-3</v>
      </c>
      <c r="O31" s="167">
        <f>ROUND(E31*N31,2)</f>
        <v>0.05</v>
      </c>
      <c r="P31" s="167">
        <v>0</v>
      </c>
      <c r="Q31" s="167">
        <f>ROUND(E31*P31,2)</f>
        <v>0</v>
      </c>
      <c r="R31" s="169" t="s">
        <v>236</v>
      </c>
      <c r="S31" s="169" t="s">
        <v>112</v>
      </c>
      <c r="T31" s="170" t="s">
        <v>112</v>
      </c>
      <c r="U31" s="156">
        <v>0</v>
      </c>
      <c r="V31" s="156">
        <f>ROUND(E31*U31,2)</f>
        <v>0</v>
      </c>
      <c r="W31" s="156"/>
      <c r="X31" s="156" t="s">
        <v>237</v>
      </c>
      <c r="Y31" s="156" t="s">
        <v>114</v>
      </c>
      <c r="Z31" s="146"/>
      <c r="AA31" s="146"/>
      <c r="AB31" s="146"/>
      <c r="AC31" s="146"/>
      <c r="AD31" s="146"/>
      <c r="AE31" s="146"/>
      <c r="AF31" s="146"/>
      <c r="AG31" s="146" t="s">
        <v>238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>
      <c r="A32" s="3"/>
      <c r="B32" s="4"/>
      <c r="C32" s="175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v>12</v>
      </c>
      <c r="AF32">
        <v>21</v>
      </c>
      <c r="AG32" t="s">
        <v>92</v>
      </c>
    </row>
    <row r="33" spans="1:33">
      <c r="A33" s="149"/>
      <c r="B33" s="150" t="s">
        <v>29</v>
      </c>
      <c r="C33" s="172"/>
      <c r="D33" s="151"/>
      <c r="E33" s="152"/>
      <c r="F33" s="152"/>
      <c r="G33" s="163">
        <f>G8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f>SUMIF(L7:L31,AE32,G7:G31)</f>
        <v>0</v>
      </c>
      <c r="AF33">
        <f>SUMIF(L7:L31,AF32,G7:G31)</f>
        <v>0</v>
      </c>
      <c r="AG33" t="s">
        <v>256</v>
      </c>
    </row>
    <row r="34" spans="1:33">
      <c r="C34" s="176"/>
      <c r="D34" s="10"/>
      <c r="AG34" t="s">
        <v>257</v>
      </c>
    </row>
    <row r="35" spans="1:33">
      <c r="D35" s="10"/>
    </row>
    <row r="36" spans="1:33">
      <c r="D36" s="10"/>
    </row>
    <row r="37" spans="1:33">
      <c r="D37" s="10"/>
    </row>
    <row r="38" spans="1:33">
      <c r="D38" s="10"/>
    </row>
    <row r="39" spans="1:33">
      <c r="D39" s="10"/>
    </row>
    <row r="40" spans="1:33">
      <c r="D40" s="10"/>
    </row>
    <row r="41" spans="1:33">
      <c r="D41" s="10"/>
    </row>
    <row r="42" spans="1:33">
      <c r="D42" s="10"/>
    </row>
    <row r="43" spans="1:33">
      <c r="D43" s="10"/>
    </row>
    <row r="44" spans="1:33">
      <c r="D44" s="10"/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2">
    <mergeCell ref="A1:G1"/>
    <mergeCell ref="C2:G2"/>
    <mergeCell ref="C3:G3"/>
    <mergeCell ref="C4:G4"/>
    <mergeCell ref="C23:G23"/>
    <mergeCell ref="C25:G25"/>
    <mergeCell ref="C27:G27"/>
    <mergeCell ref="C28:G28"/>
    <mergeCell ref="C10:G10"/>
    <mergeCell ref="C14:G14"/>
    <mergeCell ref="C17:G17"/>
    <mergeCell ref="C21:G21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5" t="s">
        <v>79</v>
      </c>
      <c r="B1" s="235"/>
      <c r="C1" s="235"/>
      <c r="D1" s="235"/>
      <c r="E1" s="235"/>
      <c r="F1" s="235"/>
      <c r="G1" s="235"/>
      <c r="AG1" t="s">
        <v>80</v>
      </c>
    </row>
    <row r="2" spans="1:60" ht="24.95" customHeight="1">
      <c r="A2" s="139" t="s">
        <v>7</v>
      </c>
      <c r="B2" s="49" t="s">
        <v>44</v>
      </c>
      <c r="C2" s="236" t="s">
        <v>45</v>
      </c>
      <c r="D2" s="237"/>
      <c r="E2" s="237"/>
      <c r="F2" s="237"/>
      <c r="G2" s="238"/>
      <c r="AG2" t="s">
        <v>81</v>
      </c>
    </row>
    <row r="3" spans="1:60" ht="24.95" customHeight="1">
      <c r="A3" s="139" t="s">
        <v>8</v>
      </c>
      <c r="B3" s="49" t="s">
        <v>54</v>
      </c>
      <c r="C3" s="236" t="s">
        <v>55</v>
      </c>
      <c r="D3" s="237"/>
      <c r="E3" s="237"/>
      <c r="F3" s="237"/>
      <c r="G3" s="238"/>
      <c r="AC3" s="120" t="s">
        <v>81</v>
      </c>
      <c r="AG3" t="s">
        <v>82</v>
      </c>
    </row>
    <row r="4" spans="1:60" ht="24.95" customHeight="1">
      <c r="A4" s="140" t="s">
        <v>9</v>
      </c>
      <c r="B4" s="141" t="s">
        <v>50</v>
      </c>
      <c r="C4" s="239" t="s">
        <v>56</v>
      </c>
      <c r="D4" s="240"/>
      <c r="E4" s="240"/>
      <c r="F4" s="240"/>
      <c r="G4" s="241"/>
      <c r="AG4" t="s">
        <v>83</v>
      </c>
    </row>
    <row r="5" spans="1:60">
      <c r="D5" s="10"/>
    </row>
    <row r="6" spans="1:60" ht="38.25">
      <c r="A6" s="142" t="s">
        <v>84</v>
      </c>
      <c r="B6" s="144" t="s">
        <v>85</v>
      </c>
      <c r="C6" s="144" t="s">
        <v>86</v>
      </c>
      <c r="D6" s="143" t="s">
        <v>87</v>
      </c>
      <c r="E6" s="142" t="s">
        <v>88</v>
      </c>
      <c r="F6" s="142" t="s">
        <v>89</v>
      </c>
      <c r="G6" s="142" t="s">
        <v>29</v>
      </c>
      <c r="H6" s="145" t="s">
        <v>30</v>
      </c>
      <c r="I6" s="145" t="s">
        <v>90</v>
      </c>
      <c r="J6" s="145" t="s">
        <v>31</v>
      </c>
      <c r="K6" s="145" t="s">
        <v>91</v>
      </c>
      <c r="L6" s="145" t="s">
        <v>92</v>
      </c>
      <c r="M6" s="145" t="s">
        <v>93</v>
      </c>
      <c r="N6" s="145" t="s">
        <v>94</v>
      </c>
      <c r="O6" s="145" t="s">
        <v>95</v>
      </c>
      <c r="P6" s="145" t="s">
        <v>96</v>
      </c>
      <c r="Q6" s="145" t="s">
        <v>97</v>
      </c>
      <c r="R6" s="145" t="s">
        <v>98</v>
      </c>
      <c r="S6" s="145" t="s">
        <v>99</v>
      </c>
      <c r="T6" s="145" t="s">
        <v>100</v>
      </c>
      <c r="U6" s="145" t="s">
        <v>101</v>
      </c>
      <c r="V6" s="145" t="s">
        <v>102</v>
      </c>
      <c r="W6" s="145" t="s">
        <v>103</v>
      </c>
      <c r="X6" s="145" t="s">
        <v>104</v>
      </c>
      <c r="Y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106</v>
      </c>
      <c r="B8" s="150" t="s">
        <v>77</v>
      </c>
      <c r="C8" s="172" t="s">
        <v>27</v>
      </c>
      <c r="D8" s="160"/>
      <c r="E8" s="161"/>
      <c r="F8" s="162"/>
      <c r="G8" s="162">
        <f>SUMIF(AG9:AG29,"&lt;&gt;NOR",G9:G29)</f>
        <v>0</v>
      </c>
      <c r="H8" s="162"/>
      <c r="I8" s="162">
        <f>SUM(I9:I29)</f>
        <v>0</v>
      </c>
      <c r="J8" s="162"/>
      <c r="K8" s="162">
        <f>SUM(K9:K29)</f>
        <v>0</v>
      </c>
      <c r="L8" s="162"/>
      <c r="M8" s="162">
        <f>SUM(M9:M29)</f>
        <v>0</v>
      </c>
      <c r="N8" s="161"/>
      <c r="O8" s="161">
        <f>SUM(O9:O29)</f>
        <v>0</v>
      </c>
      <c r="P8" s="161"/>
      <c r="Q8" s="161">
        <f>SUM(Q9:Q29)</f>
        <v>0</v>
      </c>
      <c r="R8" s="162"/>
      <c r="S8" s="162"/>
      <c r="T8" s="163"/>
      <c r="U8" s="159"/>
      <c r="V8" s="159">
        <f>SUM(V9:V29)</f>
        <v>0</v>
      </c>
      <c r="W8" s="159"/>
      <c r="X8" s="159"/>
      <c r="Y8" s="159"/>
      <c r="AG8" t="s">
        <v>107</v>
      </c>
    </row>
    <row r="9" spans="1:60" outlineLevel="1">
      <c r="A9" s="164">
        <v>1</v>
      </c>
      <c r="B9" s="165" t="s">
        <v>289</v>
      </c>
      <c r="C9" s="173" t="s">
        <v>290</v>
      </c>
      <c r="D9" s="166" t="s">
        <v>291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/>
      <c r="S9" s="169" t="s">
        <v>112</v>
      </c>
      <c r="T9" s="170" t="s">
        <v>191</v>
      </c>
      <c r="U9" s="156">
        <v>0</v>
      </c>
      <c r="V9" s="156">
        <f>ROUND(E9*U9,2)</f>
        <v>0</v>
      </c>
      <c r="W9" s="156"/>
      <c r="X9" s="156" t="s">
        <v>292</v>
      </c>
      <c r="Y9" s="156" t="s">
        <v>114</v>
      </c>
      <c r="Z9" s="146"/>
      <c r="AA9" s="146"/>
      <c r="AB9" s="146"/>
      <c r="AC9" s="146"/>
      <c r="AD9" s="146"/>
      <c r="AE9" s="146"/>
      <c r="AF9" s="146"/>
      <c r="AG9" s="146" t="s">
        <v>293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44" t="s">
        <v>331</v>
      </c>
      <c r="D10" s="245"/>
      <c r="E10" s="245"/>
      <c r="F10" s="245"/>
      <c r="G10" s="245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284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3">
      <c r="A11" s="153"/>
      <c r="B11" s="154"/>
      <c r="C11" s="242" t="s">
        <v>294</v>
      </c>
      <c r="D11" s="243"/>
      <c r="E11" s="243"/>
      <c r="F11" s="243"/>
      <c r="G11" s="243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284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71" t="str">
        <f>C11</f>
        <v>Vyhotovení protokolu o vytyčení stavby se seznamem souřadnic vytyčených bodů a jejich polohopisnými (S-JTSK) a výškopisnými (Bpv) hodnotami.</v>
      </c>
      <c r="BB11" s="146"/>
      <c r="BC11" s="146"/>
      <c r="BD11" s="146"/>
      <c r="BE11" s="146"/>
      <c r="BF11" s="146"/>
      <c r="BG11" s="146"/>
      <c r="BH11" s="146"/>
    </row>
    <row r="12" spans="1:60" outlineLevel="1">
      <c r="A12" s="164">
        <v>2</v>
      </c>
      <c r="B12" s="165" t="s">
        <v>295</v>
      </c>
      <c r="C12" s="173" t="s">
        <v>296</v>
      </c>
      <c r="D12" s="166" t="s">
        <v>291</v>
      </c>
      <c r="E12" s="167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7">
        <v>0</v>
      </c>
      <c r="O12" s="167">
        <f>ROUND(E12*N12,2)</f>
        <v>0</v>
      </c>
      <c r="P12" s="167">
        <v>0</v>
      </c>
      <c r="Q12" s="167">
        <f>ROUND(E12*P12,2)</f>
        <v>0</v>
      </c>
      <c r="R12" s="169"/>
      <c r="S12" s="169" t="s">
        <v>112</v>
      </c>
      <c r="T12" s="170" t="s">
        <v>191</v>
      </c>
      <c r="U12" s="156">
        <v>0</v>
      </c>
      <c r="V12" s="156">
        <f>ROUND(E12*U12,2)</f>
        <v>0</v>
      </c>
      <c r="W12" s="156"/>
      <c r="X12" s="156" t="s">
        <v>292</v>
      </c>
      <c r="Y12" s="156" t="s">
        <v>114</v>
      </c>
      <c r="Z12" s="146"/>
      <c r="AA12" s="146"/>
      <c r="AB12" s="146"/>
      <c r="AC12" s="146"/>
      <c r="AD12" s="146"/>
      <c r="AE12" s="146"/>
      <c r="AF12" s="146"/>
      <c r="AG12" s="146" t="s">
        <v>293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>
      <c r="A13" s="153"/>
      <c r="B13" s="154"/>
      <c r="C13" s="244" t="s">
        <v>297</v>
      </c>
      <c r="D13" s="245"/>
      <c r="E13" s="245"/>
      <c r="F13" s="245"/>
      <c r="G13" s="245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284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1" t="str">
        <f>C13</f>
        <v>Zaměření a vytýčení stávajících inženýrských sítí v místě stavby z hlediska jejich ochrany při provádění stavby.</v>
      </c>
      <c r="BB13" s="146"/>
      <c r="BC13" s="146"/>
      <c r="BD13" s="146"/>
      <c r="BE13" s="146"/>
      <c r="BF13" s="146"/>
      <c r="BG13" s="146"/>
      <c r="BH13" s="146"/>
    </row>
    <row r="14" spans="1:60" outlineLevel="1">
      <c r="A14" s="164">
        <v>3</v>
      </c>
      <c r="B14" s="165" t="s">
        <v>298</v>
      </c>
      <c r="C14" s="173" t="s">
        <v>299</v>
      </c>
      <c r="D14" s="166" t="s">
        <v>291</v>
      </c>
      <c r="E14" s="167">
        <v>1</v>
      </c>
      <c r="F14" s="168"/>
      <c r="G14" s="169">
        <f>ROUND(E14*F14,2)</f>
        <v>0</v>
      </c>
      <c r="H14" s="168"/>
      <c r="I14" s="169">
        <f>ROUND(E14*H14,2)</f>
        <v>0</v>
      </c>
      <c r="J14" s="168"/>
      <c r="K14" s="169">
        <f>ROUND(E14*J14,2)</f>
        <v>0</v>
      </c>
      <c r="L14" s="169">
        <v>21</v>
      </c>
      <c r="M14" s="169">
        <f>G14*(1+L14/100)</f>
        <v>0</v>
      </c>
      <c r="N14" s="167">
        <v>0</v>
      </c>
      <c r="O14" s="167">
        <f>ROUND(E14*N14,2)</f>
        <v>0</v>
      </c>
      <c r="P14" s="167">
        <v>0</v>
      </c>
      <c r="Q14" s="167">
        <f>ROUND(E14*P14,2)</f>
        <v>0</v>
      </c>
      <c r="R14" s="169"/>
      <c r="S14" s="169" t="s">
        <v>112</v>
      </c>
      <c r="T14" s="170" t="s">
        <v>191</v>
      </c>
      <c r="U14" s="156">
        <v>0</v>
      </c>
      <c r="V14" s="156">
        <f>ROUND(E14*U14,2)</f>
        <v>0</v>
      </c>
      <c r="W14" s="156"/>
      <c r="X14" s="156" t="s">
        <v>292</v>
      </c>
      <c r="Y14" s="156" t="s">
        <v>114</v>
      </c>
      <c r="Z14" s="146"/>
      <c r="AA14" s="146"/>
      <c r="AB14" s="146"/>
      <c r="AC14" s="146"/>
      <c r="AD14" s="146"/>
      <c r="AE14" s="146"/>
      <c r="AF14" s="146"/>
      <c r="AG14" s="146" t="s">
        <v>293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33.75" outlineLevel="2">
      <c r="A15" s="153"/>
      <c r="B15" s="154"/>
      <c r="C15" s="244" t="s">
        <v>332</v>
      </c>
      <c r="D15" s="245"/>
      <c r="E15" s="245"/>
      <c r="F15" s="245"/>
      <c r="G15" s="245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284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1" t="str">
        <f>C15</f>
        <v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v>
      </c>
      <c r="BB15" s="146"/>
      <c r="BC15" s="146"/>
      <c r="BD15" s="146"/>
      <c r="BE15" s="146"/>
      <c r="BF15" s="146"/>
      <c r="BG15" s="146"/>
      <c r="BH15" s="146"/>
    </row>
    <row r="16" spans="1:60" outlineLevel="3">
      <c r="A16" s="153"/>
      <c r="B16" s="154"/>
      <c r="C16" s="242" t="s">
        <v>300</v>
      </c>
      <c r="D16" s="243"/>
      <c r="E16" s="243"/>
      <c r="F16" s="243"/>
      <c r="G16" s="243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284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>
      <c r="A17" s="153"/>
      <c r="B17" s="154"/>
      <c r="C17" s="242" t="s">
        <v>333</v>
      </c>
      <c r="D17" s="243"/>
      <c r="E17" s="243"/>
      <c r="F17" s="243"/>
      <c r="G17" s="243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284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>
      <c r="A18" s="153"/>
      <c r="B18" s="154"/>
      <c r="C18" s="242" t="s">
        <v>334</v>
      </c>
      <c r="D18" s="243"/>
      <c r="E18" s="243"/>
      <c r="F18" s="243"/>
      <c r="G18" s="243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284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1" t="str">
        <f>C18</f>
        <v>-zábory, vyřízení povolení pro zábory			-venkovní osvětlení staveniště, výkopů, manipulačních skladových ploch</v>
      </c>
      <c r="BB18" s="146"/>
      <c r="BC18" s="146"/>
      <c r="BD18" s="146"/>
      <c r="BE18" s="146"/>
      <c r="BF18" s="146"/>
      <c r="BG18" s="146"/>
      <c r="BH18" s="146"/>
    </row>
    <row r="19" spans="1:60" outlineLevel="3">
      <c r="A19" s="153"/>
      <c r="B19" s="154"/>
      <c r="C19" s="242" t="s">
        <v>335</v>
      </c>
      <c r="D19" s="243"/>
      <c r="E19" s="243"/>
      <c r="F19" s="243"/>
      <c r="G19" s="243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284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>
      <c r="A20" s="153"/>
      <c r="B20" s="154"/>
      <c r="C20" s="242" t="s">
        <v>336</v>
      </c>
      <c r="D20" s="243"/>
      <c r="E20" s="243"/>
      <c r="F20" s="243"/>
      <c r="G20" s="243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284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>
      <c r="A21" s="153"/>
      <c r="B21" s="154"/>
      <c r="C21" s="242" t="s">
        <v>337</v>
      </c>
      <c r="D21" s="243"/>
      <c r="E21" s="243"/>
      <c r="F21" s="243"/>
      <c r="G21" s="243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284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>
      <c r="A22" s="153"/>
      <c r="B22" s="154"/>
      <c r="C22" s="242" t="s">
        <v>301</v>
      </c>
      <c r="D22" s="243"/>
      <c r="E22" s="243"/>
      <c r="F22" s="243"/>
      <c r="G22" s="243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284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64">
        <v>4</v>
      </c>
      <c r="B23" s="165" t="s">
        <v>302</v>
      </c>
      <c r="C23" s="173" t="s">
        <v>303</v>
      </c>
      <c r="D23" s="166" t="s">
        <v>291</v>
      </c>
      <c r="E23" s="167">
        <v>1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7">
        <v>0</v>
      </c>
      <c r="O23" s="167">
        <f>ROUND(E23*N23,2)</f>
        <v>0</v>
      </c>
      <c r="P23" s="167">
        <v>0</v>
      </c>
      <c r="Q23" s="167">
        <f>ROUND(E23*P23,2)</f>
        <v>0</v>
      </c>
      <c r="R23" s="169"/>
      <c r="S23" s="169" t="s">
        <v>112</v>
      </c>
      <c r="T23" s="170" t="s">
        <v>191</v>
      </c>
      <c r="U23" s="156">
        <v>0</v>
      </c>
      <c r="V23" s="156">
        <f>ROUND(E23*U23,2)</f>
        <v>0</v>
      </c>
      <c r="W23" s="156"/>
      <c r="X23" s="156" t="s">
        <v>292</v>
      </c>
      <c r="Y23" s="156" t="s">
        <v>114</v>
      </c>
      <c r="Z23" s="146"/>
      <c r="AA23" s="146"/>
      <c r="AB23" s="146"/>
      <c r="AC23" s="146"/>
      <c r="AD23" s="146"/>
      <c r="AE23" s="146"/>
      <c r="AF23" s="146"/>
      <c r="AG23" s="146" t="s">
        <v>293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3.75" outlineLevel="2">
      <c r="A24" s="153"/>
      <c r="B24" s="154"/>
      <c r="C24" s="244" t="s">
        <v>304</v>
      </c>
      <c r="D24" s="245"/>
      <c r="E24" s="245"/>
      <c r="F24" s="245"/>
      <c r="G24" s="245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284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71" t="str">
        <f>C24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4" s="146"/>
      <c r="BC24" s="146"/>
      <c r="BD24" s="146"/>
      <c r="BE24" s="146"/>
      <c r="BF24" s="146"/>
      <c r="BG24" s="146"/>
      <c r="BH24" s="146"/>
    </row>
    <row r="25" spans="1:60" outlineLevel="1">
      <c r="A25" s="164">
        <v>5</v>
      </c>
      <c r="B25" s="165" t="s">
        <v>305</v>
      </c>
      <c r="C25" s="173" t="s">
        <v>306</v>
      </c>
      <c r="D25" s="166" t="s">
        <v>291</v>
      </c>
      <c r="E25" s="167">
        <v>1</v>
      </c>
      <c r="F25" s="168"/>
      <c r="G25" s="169">
        <f>ROUND(E25*F25,2)</f>
        <v>0</v>
      </c>
      <c r="H25" s="168"/>
      <c r="I25" s="169">
        <f>ROUND(E25*H25,2)</f>
        <v>0</v>
      </c>
      <c r="J25" s="168"/>
      <c r="K25" s="169">
        <f>ROUND(E25*J25,2)</f>
        <v>0</v>
      </c>
      <c r="L25" s="169">
        <v>21</v>
      </c>
      <c r="M25" s="169">
        <f>G25*(1+L25/100)</f>
        <v>0</v>
      </c>
      <c r="N25" s="167">
        <v>0</v>
      </c>
      <c r="O25" s="167">
        <f>ROUND(E25*N25,2)</f>
        <v>0</v>
      </c>
      <c r="P25" s="167">
        <v>0</v>
      </c>
      <c r="Q25" s="167">
        <f>ROUND(E25*P25,2)</f>
        <v>0</v>
      </c>
      <c r="R25" s="169"/>
      <c r="S25" s="169" t="s">
        <v>112</v>
      </c>
      <c r="T25" s="170" t="s">
        <v>191</v>
      </c>
      <c r="U25" s="156">
        <v>0</v>
      </c>
      <c r="V25" s="156">
        <f>ROUND(E25*U25,2)</f>
        <v>0</v>
      </c>
      <c r="W25" s="156"/>
      <c r="X25" s="156" t="s">
        <v>292</v>
      </c>
      <c r="Y25" s="156" t="s">
        <v>114</v>
      </c>
      <c r="Z25" s="146"/>
      <c r="AA25" s="146"/>
      <c r="AB25" s="146"/>
      <c r="AC25" s="146"/>
      <c r="AD25" s="146"/>
      <c r="AE25" s="146"/>
      <c r="AF25" s="146"/>
      <c r="AG25" s="146" t="s">
        <v>293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2">
      <c r="A26" s="153"/>
      <c r="B26" s="154"/>
      <c r="C26" s="244" t="s">
        <v>307</v>
      </c>
      <c r="D26" s="245"/>
      <c r="E26" s="245"/>
      <c r="F26" s="245"/>
      <c r="G26" s="245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284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1" t="str">
        <f>C26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6" s="146"/>
      <c r="BC26" s="146"/>
      <c r="BD26" s="146"/>
      <c r="BE26" s="146"/>
      <c r="BF26" s="146"/>
      <c r="BG26" s="146"/>
      <c r="BH26" s="146"/>
    </row>
    <row r="27" spans="1:60" ht="22.5" outlineLevel="1">
      <c r="A27" s="164">
        <v>6</v>
      </c>
      <c r="B27" s="165" t="s">
        <v>50</v>
      </c>
      <c r="C27" s="173" t="s">
        <v>308</v>
      </c>
      <c r="D27" s="166" t="s">
        <v>309</v>
      </c>
      <c r="E27" s="167">
        <v>1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7">
        <v>0</v>
      </c>
      <c r="O27" s="167">
        <f>ROUND(E27*N27,2)</f>
        <v>0</v>
      </c>
      <c r="P27" s="167">
        <v>0</v>
      </c>
      <c r="Q27" s="167">
        <f>ROUND(E27*P27,2)</f>
        <v>0</v>
      </c>
      <c r="R27" s="169"/>
      <c r="S27" s="169" t="s">
        <v>190</v>
      </c>
      <c r="T27" s="170" t="s">
        <v>191</v>
      </c>
      <c r="U27" s="156">
        <v>0</v>
      </c>
      <c r="V27" s="156">
        <f>ROUND(E27*U27,2)</f>
        <v>0</v>
      </c>
      <c r="W27" s="156"/>
      <c r="X27" s="156" t="s">
        <v>292</v>
      </c>
      <c r="Y27" s="156" t="s">
        <v>114</v>
      </c>
      <c r="Z27" s="146"/>
      <c r="AA27" s="146"/>
      <c r="AB27" s="146"/>
      <c r="AC27" s="146"/>
      <c r="AD27" s="146"/>
      <c r="AE27" s="146"/>
      <c r="AF27" s="146"/>
      <c r="AG27" s="146" t="s">
        <v>293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>
      <c r="A28" s="164">
        <v>7</v>
      </c>
      <c r="B28" s="165" t="s">
        <v>52</v>
      </c>
      <c r="C28" s="173" t="s">
        <v>310</v>
      </c>
      <c r="D28" s="166" t="s">
        <v>309</v>
      </c>
      <c r="E28" s="167">
        <v>1</v>
      </c>
      <c r="F28" s="168"/>
      <c r="G28" s="169">
        <f>ROUND(E28*F28,2)</f>
        <v>0</v>
      </c>
      <c r="H28" s="168"/>
      <c r="I28" s="169">
        <f>ROUND(E28*H28,2)</f>
        <v>0</v>
      </c>
      <c r="J28" s="168"/>
      <c r="K28" s="169">
        <f>ROUND(E28*J28,2)</f>
        <v>0</v>
      </c>
      <c r="L28" s="169">
        <v>21</v>
      </c>
      <c r="M28" s="169">
        <f>G28*(1+L28/100)</f>
        <v>0</v>
      </c>
      <c r="N28" s="167">
        <v>0</v>
      </c>
      <c r="O28" s="167">
        <f>ROUND(E28*N28,2)</f>
        <v>0</v>
      </c>
      <c r="P28" s="167">
        <v>0</v>
      </c>
      <c r="Q28" s="167">
        <f>ROUND(E28*P28,2)</f>
        <v>0</v>
      </c>
      <c r="R28" s="169"/>
      <c r="S28" s="169" t="s">
        <v>190</v>
      </c>
      <c r="T28" s="170" t="s">
        <v>191</v>
      </c>
      <c r="U28" s="156">
        <v>0</v>
      </c>
      <c r="V28" s="156">
        <f>ROUND(E28*U28,2)</f>
        <v>0</v>
      </c>
      <c r="W28" s="156"/>
      <c r="X28" s="156" t="s">
        <v>292</v>
      </c>
      <c r="Y28" s="156" t="s">
        <v>114</v>
      </c>
      <c r="Z28" s="146"/>
      <c r="AA28" s="146"/>
      <c r="AB28" s="146"/>
      <c r="AC28" s="146"/>
      <c r="AD28" s="146"/>
      <c r="AE28" s="146"/>
      <c r="AF28" s="146"/>
      <c r="AG28" s="146" t="s">
        <v>293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>
      <c r="A29" s="164">
        <v>8</v>
      </c>
      <c r="B29" s="165" t="s">
        <v>311</v>
      </c>
      <c r="C29" s="173" t="s">
        <v>312</v>
      </c>
      <c r="D29" s="166" t="s">
        <v>309</v>
      </c>
      <c r="E29" s="167">
        <v>1</v>
      </c>
      <c r="F29" s="168"/>
      <c r="G29" s="169">
        <f>ROUND(E29*F29,2)</f>
        <v>0</v>
      </c>
      <c r="H29" s="168"/>
      <c r="I29" s="169">
        <f>ROUND(E29*H29,2)</f>
        <v>0</v>
      </c>
      <c r="J29" s="168"/>
      <c r="K29" s="169">
        <f>ROUND(E29*J29,2)</f>
        <v>0</v>
      </c>
      <c r="L29" s="169">
        <v>21</v>
      </c>
      <c r="M29" s="169">
        <f>G29*(1+L29/100)</f>
        <v>0</v>
      </c>
      <c r="N29" s="167">
        <v>0</v>
      </c>
      <c r="O29" s="167">
        <f>ROUND(E29*N29,2)</f>
        <v>0</v>
      </c>
      <c r="P29" s="167">
        <v>0</v>
      </c>
      <c r="Q29" s="167">
        <f>ROUND(E29*P29,2)</f>
        <v>0</v>
      </c>
      <c r="R29" s="169"/>
      <c r="S29" s="169" t="s">
        <v>190</v>
      </c>
      <c r="T29" s="170" t="s">
        <v>191</v>
      </c>
      <c r="U29" s="156">
        <v>0</v>
      </c>
      <c r="V29" s="156">
        <f>ROUND(E29*U29,2)</f>
        <v>0</v>
      </c>
      <c r="W29" s="156"/>
      <c r="X29" s="156" t="s">
        <v>292</v>
      </c>
      <c r="Y29" s="156" t="s">
        <v>114</v>
      </c>
      <c r="Z29" s="146"/>
      <c r="AA29" s="146"/>
      <c r="AB29" s="146"/>
      <c r="AC29" s="146"/>
      <c r="AD29" s="146"/>
      <c r="AE29" s="146"/>
      <c r="AF29" s="146"/>
      <c r="AG29" s="146" t="s">
        <v>293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>
      <c r="A30" s="149" t="s">
        <v>106</v>
      </c>
      <c r="B30" s="150" t="s">
        <v>78</v>
      </c>
      <c r="C30" s="172" t="s">
        <v>28</v>
      </c>
      <c r="D30" s="160"/>
      <c r="E30" s="161"/>
      <c r="F30" s="162"/>
      <c r="G30" s="162">
        <f>SUMIF(AG31:AG49,"&lt;&gt;NOR",G31:G49)</f>
        <v>0</v>
      </c>
      <c r="H30" s="162"/>
      <c r="I30" s="162">
        <f>SUM(I31:I49)</f>
        <v>0</v>
      </c>
      <c r="J30" s="162"/>
      <c r="K30" s="162">
        <f>SUM(K31:K49)</f>
        <v>0</v>
      </c>
      <c r="L30" s="162"/>
      <c r="M30" s="162">
        <f>SUM(M31:M49)</f>
        <v>0</v>
      </c>
      <c r="N30" s="161"/>
      <c r="O30" s="161">
        <f>SUM(O31:O49)</f>
        <v>0</v>
      </c>
      <c r="P30" s="161"/>
      <c r="Q30" s="161">
        <f>SUM(Q31:Q49)</f>
        <v>0</v>
      </c>
      <c r="R30" s="162"/>
      <c r="S30" s="162"/>
      <c r="T30" s="163"/>
      <c r="U30" s="159"/>
      <c r="V30" s="159">
        <f>SUM(V31:V49)</f>
        <v>0</v>
      </c>
      <c r="W30" s="159"/>
      <c r="X30" s="159"/>
      <c r="Y30" s="159"/>
      <c r="AG30" t="s">
        <v>107</v>
      </c>
    </row>
    <row r="31" spans="1:60" outlineLevel="1">
      <c r="A31" s="164">
        <v>9</v>
      </c>
      <c r="B31" s="165" t="s">
        <v>313</v>
      </c>
      <c r="C31" s="173" t="s">
        <v>314</v>
      </c>
      <c r="D31" s="166" t="s">
        <v>291</v>
      </c>
      <c r="E31" s="167">
        <v>1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7">
        <v>0</v>
      </c>
      <c r="O31" s="167">
        <f>ROUND(E31*N31,2)</f>
        <v>0</v>
      </c>
      <c r="P31" s="167">
        <v>0</v>
      </c>
      <c r="Q31" s="167">
        <f>ROUND(E31*P31,2)</f>
        <v>0</v>
      </c>
      <c r="R31" s="169"/>
      <c r="S31" s="169" t="s">
        <v>112</v>
      </c>
      <c r="T31" s="170" t="s">
        <v>191</v>
      </c>
      <c r="U31" s="156">
        <v>0</v>
      </c>
      <c r="V31" s="156">
        <f>ROUND(E31*U31,2)</f>
        <v>0</v>
      </c>
      <c r="W31" s="156"/>
      <c r="X31" s="156" t="s">
        <v>292</v>
      </c>
      <c r="Y31" s="156" t="s">
        <v>114</v>
      </c>
      <c r="Z31" s="146"/>
      <c r="AA31" s="146"/>
      <c r="AB31" s="146"/>
      <c r="AC31" s="146"/>
      <c r="AD31" s="146"/>
      <c r="AE31" s="146"/>
      <c r="AF31" s="146"/>
      <c r="AG31" s="146" t="s">
        <v>293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33.75" outlineLevel="2">
      <c r="A32" s="153"/>
      <c r="B32" s="154"/>
      <c r="C32" s="244" t="s">
        <v>338</v>
      </c>
      <c r="D32" s="245"/>
      <c r="E32" s="245"/>
      <c r="F32" s="245"/>
      <c r="G32" s="245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284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71" t="str">
        <f>C32</f>
        <v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v>
      </c>
      <c r="BB32" s="146"/>
      <c r="BC32" s="146"/>
      <c r="BD32" s="146"/>
      <c r="BE32" s="146"/>
      <c r="BF32" s="146"/>
      <c r="BG32" s="146"/>
      <c r="BH32" s="146"/>
    </row>
    <row r="33" spans="1:60" outlineLevel="3">
      <c r="A33" s="153"/>
      <c r="B33" s="154"/>
      <c r="C33" s="242" t="s">
        <v>339</v>
      </c>
      <c r="D33" s="243"/>
      <c r="E33" s="243"/>
      <c r="F33" s="243"/>
      <c r="G33" s="243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284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>
      <c r="A34" s="153"/>
      <c r="B34" s="154"/>
      <c r="C34" s="242" t="s">
        <v>315</v>
      </c>
      <c r="D34" s="243"/>
      <c r="E34" s="243"/>
      <c r="F34" s="243"/>
      <c r="G34" s="243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284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>
      <c r="A35" s="153"/>
      <c r="B35" s="154"/>
      <c r="C35" s="242" t="s">
        <v>340</v>
      </c>
      <c r="D35" s="243"/>
      <c r="E35" s="243"/>
      <c r="F35" s="243"/>
      <c r="G35" s="243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284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>
      <c r="A36" s="153"/>
      <c r="B36" s="154"/>
      <c r="C36" s="242" t="s">
        <v>341</v>
      </c>
      <c r="D36" s="243"/>
      <c r="E36" s="243"/>
      <c r="F36" s="243"/>
      <c r="G36" s="243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284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33.75" outlineLevel="3">
      <c r="A37" s="153"/>
      <c r="B37" s="154"/>
      <c r="C37" s="242" t="s">
        <v>316</v>
      </c>
      <c r="D37" s="243"/>
      <c r="E37" s="243"/>
      <c r="F37" s="243"/>
      <c r="G37" s="243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284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71" t="str">
        <f>C37</f>
        <v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v>
      </c>
      <c r="BB37" s="146"/>
      <c r="BC37" s="146"/>
      <c r="BD37" s="146"/>
      <c r="BE37" s="146"/>
      <c r="BF37" s="146"/>
      <c r="BG37" s="146"/>
      <c r="BH37" s="146"/>
    </row>
    <row r="38" spans="1:60" outlineLevel="1">
      <c r="A38" s="164">
        <v>10</v>
      </c>
      <c r="B38" s="165" t="s">
        <v>317</v>
      </c>
      <c r="C38" s="173" t="s">
        <v>318</v>
      </c>
      <c r="D38" s="166" t="s">
        <v>291</v>
      </c>
      <c r="E38" s="167">
        <v>1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9"/>
      <c r="S38" s="169" t="s">
        <v>190</v>
      </c>
      <c r="T38" s="170" t="s">
        <v>191</v>
      </c>
      <c r="U38" s="156">
        <v>0</v>
      </c>
      <c r="V38" s="156">
        <f>ROUND(E38*U38,2)</f>
        <v>0</v>
      </c>
      <c r="W38" s="156"/>
      <c r="X38" s="156" t="s">
        <v>292</v>
      </c>
      <c r="Y38" s="156" t="s">
        <v>114</v>
      </c>
      <c r="Z38" s="146"/>
      <c r="AA38" s="146"/>
      <c r="AB38" s="146"/>
      <c r="AC38" s="146"/>
      <c r="AD38" s="146"/>
      <c r="AE38" s="146"/>
      <c r="AF38" s="146"/>
      <c r="AG38" s="146" t="s">
        <v>293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>
      <c r="A39" s="164">
        <v>11</v>
      </c>
      <c r="B39" s="165" t="s">
        <v>72</v>
      </c>
      <c r="C39" s="173" t="s">
        <v>319</v>
      </c>
      <c r="D39" s="166" t="s">
        <v>309</v>
      </c>
      <c r="E39" s="167">
        <v>1</v>
      </c>
      <c r="F39" s="168"/>
      <c r="G39" s="169">
        <f>ROUND(E39*F39,2)</f>
        <v>0</v>
      </c>
      <c r="H39" s="168"/>
      <c r="I39" s="169">
        <f>ROUND(E39*H39,2)</f>
        <v>0</v>
      </c>
      <c r="J39" s="168"/>
      <c r="K39" s="169">
        <f>ROUND(E39*J39,2)</f>
        <v>0</v>
      </c>
      <c r="L39" s="169">
        <v>21</v>
      </c>
      <c r="M39" s="169">
        <f>G39*(1+L39/100)</f>
        <v>0</v>
      </c>
      <c r="N39" s="167">
        <v>0</v>
      </c>
      <c r="O39" s="167">
        <f>ROUND(E39*N39,2)</f>
        <v>0</v>
      </c>
      <c r="P39" s="167">
        <v>0</v>
      </c>
      <c r="Q39" s="167">
        <f>ROUND(E39*P39,2)</f>
        <v>0</v>
      </c>
      <c r="R39" s="169"/>
      <c r="S39" s="169" t="s">
        <v>190</v>
      </c>
      <c r="T39" s="170" t="s">
        <v>191</v>
      </c>
      <c r="U39" s="156">
        <v>0</v>
      </c>
      <c r="V39" s="156">
        <f>ROUND(E39*U39,2)</f>
        <v>0</v>
      </c>
      <c r="W39" s="156"/>
      <c r="X39" s="156" t="s">
        <v>292</v>
      </c>
      <c r="Y39" s="156" t="s">
        <v>114</v>
      </c>
      <c r="Z39" s="146"/>
      <c r="AA39" s="146"/>
      <c r="AB39" s="146"/>
      <c r="AC39" s="146"/>
      <c r="AD39" s="146"/>
      <c r="AE39" s="146"/>
      <c r="AF39" s="146"/>
      <c r="AG39" s="146" t="s">
        <v>293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4">
        <v>12</v>
      </c>
      <c r="B40" s="165" t="s">
        <v>320</v>
      </c>
      <c r="C40" s="173" t="s">
        <v>321</v>
      </c>
      <c r="D40" s="166" t="s">
        <v>322</v>
      </c>
      <c r="E40" s="167">
        <v>1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7">
        <v>0</v>
      </c>
      <c r="O40" s="167">
        <f>ROUND(E40*N40,2)</f>
        <v>0</v>
      </c>
      <c r="P40" s="167">
        <v>0</v>
      </c>
      <c r="Q40" s="167">
        <f>ROUND(E40*P40,2)</f>
        <v>0</v>
      </c>
      <c r="R40" s="169"/>
      <c r="S40" s="169" t="s">
        <v>190</v>
      </c>
      <c r="T40" s="170" t="s">
        <v>191</v>
      </c>
      <c r="U40" s="156">
        <v>0</v>
      </c>
      <c r="V40" s="156">
        <f>ROUND(E40*U40,2)</f>
        <v>0</v>
      </c>
      <c r="W40" s="156"/>
      <c r="X40" s="156" t="s">
        <v>292</v>
      </c>
      <c r="Y40" s="156" t="s">
        <v>114</v>
      </c>
      <c r="Z40" s="146"/>
      <c r="AA40" s="146"/>
      <c r="AB40" s="146"/>
      <c r="AC40" s="146"/>
      <c r="AD40" s="146"/>
      <c r="AE40" s="146"/>
      <c r="AF40" s="146"/>
      <c r="AG40" s="146" t="s">
        <v>293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>
      <c r="A41" s="153"/>
      <c r="B41" s="154"/>
      <c r="C41" s="244" t="s">
        <v>323</v>
      </c>
      <c r="D41" s="245"/>
      <c r="E41" s="245"/>
      <c r="F41" s="245"/>
      <c r="G41" s="245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284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71" t="str">
        <f>C41</f>
        <v>-zahrnuje dopravní opatření (dopravní značky a zařízení, zákazy vjezdu, vstupu), dočasné zábory a dopravní zařízení</v>
      </c>
      <c r="BB41" s="146"/>
      <c r="BC41" s="146"/>
      <c r="BD41" s="146"/>
      <c r="BE41" s="146"/>
      <c r="BF41" s="146"/>
      <c r="BG41" s="146"/>
      <c r="BH41" s="146"/>
    </row>
    <row r="42" spans="1:60" outlineLevel="1">
      <c r="A42" s="164">
        <v>13</v>
      </c>
      <c r="B42" s="165" t="s">
        <v>324</v>
      </c>
      <c r="C42" s="173" t="s">
        <v>325</v>
      </c>
      <c r="D42" s="166" t="s">
        <v>291</v>
      </c>
      <c r="E42" s="167">
        <v>1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7">
        <v>0</v>
      </c>
      <c r="O42" s="167">
        <f>ROUND(E42*N42,2)</f>
        <v>0</v>
      </c>
      <c r="P42" s="167">
        <v>0</v>
      </c>
      <c r="Q42" s="167">
        <f>ROUND(E42*P42,2)</f>
        <v>0</v>
      </c>
      <c r="R42" s="169"/>
      <c r="S42" s="169" t="s">
        <v>190</v>
      </c>
      <c r="T42" s="170" t="s">
        <v>191</v>
      </c>
      <c r="U42" s="156">
        <v>0</v>
      </c>
      <c r="V42" s="156">
        <f>ROUND(E42*U42,2)</f>
        <v>0</v>
      </c>
      <c r="W42" s="156"/>
      <c r="X42" s="156" t="s">
        <v>292</v>
      </c>
      <c r="Y42" s="156" t="s">
        <v>114</v>
      </c>
      <c r="Z42" s="146"/>
      <c r="AA42" s="146"/>
      <c r="AB42" s="146"/>
      <c r="AC42" s="146"/>
      <c r="AD42" s="146"/>
      <c r="AE42" s="146"/>
      <c r="AF42" s="146"/>
      <c r="AG42" s="146" t="s">
        <v>293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>
      <c r="A43" s="153"/>
      <c r="B43" s="154"/>
      <c r="C43" s="244" t="s">
        <v>326</v>
      </c>
      <c r="D43" s="245"/>
      <c r="E43" s="245"/>
      <c r="F43" s="245"/>
      <c r="G43" s="245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284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>
      <c r="A44" s="153"/>
      <c r="B44" s="154"/>
      <c r="C44" s="242" t="s">
        <v>342</v>
      </c>
      <c r="D44" s="243"/>
      <c r="E44" s="243"/>
      <c r="F44" s="243"/>
      <c r="G44" s="243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284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>
      <c r="A45" s="153"/>
      <c r="B45" s="154"/>
      <c r="C45" s="242" t="s">
        <v>343</v>
      </c>
      <c r="D45" s="243"/>
      <c r="E45" s="243"/>
      <c r="F45" s="243"/>
      <c r="G45" s="243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284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>
      <c r="A46" s="153"/>
      <c r="B46" s="154"/>
      <c r="C46" s="242" t="s">
        <v>344</v>
      </c>
      <c r="D46" s="243"/>
      <c r="E46" s="243"/>
      <c r="F46" s="243"/>
      <c r="G46" s="243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284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>
      <c r="A47" s="153"/>
      <c r="B47" s="154"/>
      <c r="C47" s="242" t="s">
        <v>327</v>
      </c>
      <c r="D47" s="243"/>
      <c r="E47" s="243"/>
      <c r="F47" s="243"/>
      <c r="G47" s="243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284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64">
        <v>14</v>
      </c>
      <c r="B48" s="165" t="s">
        <v>328</v>
      </c>
      <c r="C48" s="173" t="s">
        <v>329</v>
      </c>
      <c r="D48" s="166" t="s">
        <v>250</v>
      </c>
      <c r="E48" s="167">
        <v>1</v>
      </c>
      <c r="F48" s="168"/>
      <c r="G48" s="169">
        <f>ROUND(E48*F48,2)</f>
        <v>0</v>
      </c>
      <c r="H48" s="168"/>
      <c r="I48" s="169">
        <f>ROUND(E48*H48,2)</f>
        <v>0</v>
      </c>
      <c r="J48" s="168"/>
      <c r="K48" s="169">
        <f>ROUND(E48*J48,2)</f>
        <v>0</v>
      </c>
      <c r="L48" s="169">
        <v>21</v>
      </c>
      <c r="M48" s="169">
        <f>G48*(1+L48/100)</f>
        <v>0</v>
      </c>
      <c r="N48" s="167">
        <v>0</v>
      </c>
      <c r="O48" s="167">
        <f>ROUND(E48*N48,2)</f>
        <v>0</v>
      </c>
      <c r="P48" s="167">
        <v>0</v>
      </c>
      <c r="Q48" s="167">
        <f>ROUND(E48*P48,2)</f>
        <v>0</v>
      </c>
      <c r="R48" s="169"/>
      <c r="S48" s="169" t="s">
        <v>190</v>
      </c>
      <c r="T48" s="170" t="s">
        <v>191</v>
      </c>
      <c r="U48" s="156">
        <v>0</v>
      </c>
      <c r="V48" s="156">
        <f>ROUND(E48*U48,2)</f>
        <v>0</v>
      </c>
      <c r="W48" s="156"/>
      <c r="X48" s="156" t="s">
        <v>292</v>
      </c>
      <c r="Y48" s="156" t="s">
        <v>114</v>
      </c>
      <c r="Z48" s="146"/>
      <c r="AA48" s="146"/>
      <c r="AB48" s="146"/>
      <c r="AC48" s="146"/>
      <c r="AD48" s="146"/>
      <c r="AE48" s="146"/>
      <c r="AF48" s="146"/>
      <c r="AG48" s="146" t="s">
        <v>293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>
      <c r="A49" s="153"/>
      <c r="B49" s="154"/>
      <c r="C49" s="244" t="s">
        <v>330</v>
      </c>
      <c r="D49" s="245"/>
      <c r="E49" s="245"/>
      <c r="F49" s="245"/>
      <c r="G49" s="245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284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>
      <c r="A50" s="3"/>
      <c r="B50" s="4"/>
      <c r="C50" s="175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92</v>
      </c>
    </row>
    <row r="51" spans="1:60">
      <c r="A51" s="149"/>
      <c r="B51" s="150" t="s">
        <v>29</v>
      </c>
      <c r="C51" s="172"/>
      <c r="D51" s="151"/>
      <c r="E51" s="152"/>
      <c r="F51" s="152"/>
      <c r="G51" s="163">
        <f>G8+G30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256</v>
      </c>
    </row>
    <row r="52" spans="1:60">
      <c r="C52" s="176"/>
      <c r="D52" s="10"/>
      <c r="AG52" t="s">
        <v>257</v>
      </c>
    </row>
    <row r="53" spans="1:60">
      <c r="D53" s="10"/>
    </row>
    <row r="54" spans="1:60">
      <c r="D54" s="10"/>
    </row>
    <row r="55" spans="1:60">
      <c r="D55" s="10"/>
    </row>
    <row r="56" spans="1:60">
      <c r="D56" s="10"/>
    </row>
    <row r="57" spans="1:60">
      <c r="D57" s="10"/>
    </row>
    <row r="58" spans="1:60">
      <c r="D58" s="10"/>
    </row>
    <row r="59" spans="1:60">
      <c r="D59" s="10"/>
    </row>
    <row r="60" spans="1:60">
      <c r="D60" s="10"/>
    </row>
    <row r="61" spans="1:60">
      <c r="D61" s="10"/>
    </row>
    <row r="62" spans="1:60">
      <c r="D62" s="10"/>
    </row>
    <row r="63" spans="1:60">
      <c r="D63" s="10"/>
    </row>
    <row r="64" spans="1:60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30">
    <mergeCell ref="C10:G10"/>
    <mergeCell ref="C11:G11"/>
    <mergeCell ref="C13:G13"/>
    <mergeCell ref="C15:G15"/>
    <mergeCell ref="A1:G1"/>
    <mergeCell ref="C2:G2"/>
    <mergeCell ref="C3:G3"/>
    <mergeCell ref="C4:G4"/>
    <mergeCell ref="C20:G20"/>
    <mergeCell ref="C21:G21"/>
    <mergeCell ref="C22:G22"/>
    <mergeCell ref="C24:G24"/>
    <mergeCell ref="C16:G16"/>
    <mergeCell ref="C17:G17"/>
    <mergeCell ref="C18:G18"/>
    <mergeCell ref="C19:G19"/>
    <mergeCell ref="C35:G35"/>
    <mergeCell ref="C36:G36"/>
    <mergeCell ref="C37:G37"/>
    <mergeCell ref="C41:G41"/>
    <mergeCell ref="C26:G26"/>
    <mergeCell ref="C32:G32"/>
    <mergeCell ref="C33:G33"/>
    <mergeCell ref="C34:G34"/>
    <mergeCell ref="C47:G47"/>
    <mergeCell ref="C49:G49"/>
    <mergeCell ref="C43:G43"/>
    <mergeCell ref="C44:G44"/>
    <mergeCell ref="C45:G45"/>
    <mergeCell ref="C46:G46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101 1 Pol</vt:lpstr>
      <vt:lpstr>101 2 Pol</vt:lpstr>
      <vt:lpstr>999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1 Pol'!Názvy_tisku</vt:lpstr>
      <vt:lpstr>'101 2 Pol'!Názvy_tisku</vt:lpstr>
      <vt:lpstr>'999 1 Pol'!Názvy_tisku</vt:lpstr>
      <vt:lpstr>oadresa</vt:lpstr>
      <vt:lpstr>Stavba!Objednatel</vt:lpstr>
      <vt:lpstr>Stavba!Objekt</vt:lpstr>
      <vt:lpstr>'101 1 Pol'!Oblast_tisku</vt:lpstr>
      <vt:lpstr>'101 2 Pol'!Oblast_tisku</vt:lpstr>
      <vt:lpstr>'999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2024-06-27T12:12:44Z</dcterms:modified>
</cp:coreProperties>
</file>